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v234\Desktop\Michigan Kai\2024年\"/>
    </mc:Choice>
  </mc:AlternateContent>
  <xr:revisionPtr revIDLastSave="0" documentId="13_ncr:1_{D8BAFFA3-E983-4C04-98B2-77BEAAE4998F}" xr6:coauthVersionLast="47" xr6:coauthVersionMax="47" xr10:uidLastSave="{00000000-0000-0000-0000-000000000000}"/>
  <bookViews>
    <workbookView xWindow="-110" yWindow="-110" windowWidth="19420" windowHeight="10420" activeTab="9" xr2:uid="{FEB761CD-7883-4BDD-98A3-1484012B2995}"/>
  </bookViews>
  <sheets>
    <sheet name="2024年間集計" sheetId="43" r:id="rId1"/>
    <sheet name="4月" sheetId="33" r:id="rId2"/>
    <sheet name="４月組合せ" sheetId="49" state="hidden" r:id="rId3"/>
    <sheet name="GFタイムスケジュール" sheetId="57" state="hidden" r:id="rId4"/>
    <sheet name="5月" sheetId="59" r:id="rId5"/>
    <sheet name="6月" sheetId="60" r:id="rId6"/>
    <sheet name="7月" sheetId="61" r:id="rId7"/>
    <sheet name="8月" sheetId="62" r:id="rId8"/>
    <sheet name="9月" sheetId="63" r:id="rId9"/>
    <sheet name="10月" sheetId="64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0105">[1]た!#REF!</definedName>
    <definedName name="_0205">[1]た!#REF!</definedName>
    <definedName name="_0305">[1]た!#REF!</definedName>
    <definedName name="_031">[1]C0A10Z01!#REF!</definedName>
    <definedName name="_032">[1]C0A10Z01!#REF!</definedName>
    <definedName name="_033">[1]C0A10Z01!#REF!</definedName>
    <definedName name="_0405">[1]た!#REF!</definedName>
    <definedName name="_0505">[1]た!#REF!</definedName>
    <definedName name="_0605">[1]た!#REF!</definedName>
    <definedName name="_0705">[1]た!#REF!</definedName>
    <definedName name="_0805">[1]た!#REF!</definedName>
    <definedName name="_0905">[1]た!#REF!</definedName>
    <definedName name="_1005">[1]た!#REF!</definedName>
    <definedName name="_1101">[1]た!#REF!</definedName>
    <definedName name="_1102">[1]た!#REF!</definedName>
    <definedName name="_1103">[1]た!#REF!</definedName>
    <definedName name="_1104">[1]た!#REF!</definedName>
    <definedName name="_1105">[1]た!#REF!</definedName>
    <definedName name="_1201">[1]た!#REF!</definedName>
    <definedName name="_1202">[1]た!#REF!</definedName>
    <definedName name="_1203">[1]た!#REF!</definedName>
    <definedName name="_1204">[1]た!#REF!</definedName>
    <definedName name="_1205">[1]た!#REF!</definedName>
    <definedName name="_1301">[1]た!#REF!</definedName>
    <definedName name="_1302">[1]た!#REF!</definedName>
    <definedName name="_1303">[1]た!#REF!</definedName>
    <definedName name="_1304">[1]た!#REF!</definedName>
    <definedName name="_1305">[1]た!#REF!</definedName>
    <definedName name="_1401">[1]た!#REF!</definedName>
    <definedName name="_1402">[1]た!#REF!</definedName>
    <definedName name="_1403">[1]た!#REF!</definedName>
    <definedName name="_1404">[1]た!#REF!</definedName>
    <definedName name="_1405">[1]た!#REF!</definedName>
    <definedName name="_1501">[1]た!#REF!</definedName>
    <definedName name="_1502">[1]た!#REF!</definedName>
    <definedName name="_1503">[1]た!#REF!</definedName>
    <definedName name="_1504">[1]た!#REF!</definedName>
    <definedName name="_1505">[1]た!#REF!</definedName>
    <definedName name="_151">[1]C0B10Z01!#REF!</definedName>
    <definedName name="_152">[1]C0B10Z01!#REF!</definedName>
    <definedName name="_153">[1]C0B10Z01!#REF!</definedName>
    <definedName name="_1601">[1]た!#REF!</definedName>
    <definedName name="_1602">[1]た!#REF!</definedName>
    <definedName name="_1603">[1]た!#REF!</definedName>
    <definedName name="_1604">[1]た!#REF!</definedName>
    <definedName name="_1605">[1]た!#REF!</definedName>
    <definedName name="_161">[1]C0B10Z01!#REF!</definedName>
    <definedName name="_162">[1]C0B10Z01!#REF!</definedName>
    <definedName name="_163">[1]C0B10Z01!#REF!</definedName>
    <definedName name="_1701">[1]た!#REF!</definedName>
    <definedName name="_1702">[1]た!#REF!</definedName>
    <definedName name="_1703">[1]た!#REF!</definedName>
    <definedName name="_1704">[1]た!#REF!</definedName>
    <definedName name="_1705">[1]た!#REF!</definedName>
    <definedName name="_171">[1]C0B10Z01!#REF!</definedName>
    <definedName name="_172">[1]C0B10Z01!#REF!</definedName>
    <definedName name="_173">[1]C0B10Z01!#REF!</definedName>
    <definedName name="_9995">[1]た!#REF!</definedName>
    <definedName name="_CE95">#REF!</definedName>
    <definedName name="_DAY95">#REF!</definedName>
    <definedName name="_DAY96">#REF!</definedName>
    <definedName name="_xlnm._FilterDatabase" localSheetId="0" hidden="1">'2024年間集計'!$H$3:$BU$81</definedName>
    <definedName name="_xlnm._FilterDatabase" localSheetId="2" hidden="1">'４月組合せ'!$R$3:$V$3</definedName>
    <definedName name="_JCE95" localSheetId="2">#REF!</definedName>
    <definedName name="_JCE95" localSheetId="3">#REF!</definedName>
    <definedName name="_JCE95">#REF!</definedName>
    <definedName name="_JCE96" localSheetId="2">#REF!</definedName>
    <definedName name="_JCE96">#REF!</definedName>
    <definedName name="_JCE97" localSheetId="2">#REF!</definedName>
    <definedName name="_JCE97">#REF!</definedName>
    <definedName name="_JCE98">#REF!</definedName>
    <definedName name="_LYJ">[1]C0B10Z01!#REF!</definedName>
    <definedName name="_SEG2">#REF!</definedName>
    <definedName name="_ST1">#REF!</definedName>
    <definedName name="_ST2">#REF!</definedName>
    <definedName name="_T1H">[1]C0A10Z01!#REF!</definedName>
    <definedName name="_T1S">[1]C0A10Z01!#REF!</definedName>
    <definedName name="_T2H">[1]C0A10Z01!#REF!</definedName>
    <definedName name="_TYH">[1]C0A10Z01!#REF!</definedName>
    <definedName name="_ZZZ5">[1]た!#REF!</definedName>
    <definedName name="A">#REF!</definedName>
    <definedName name="ALL">[2]DOWNLOAD!$A$1:$E$1214</definedName>
    <definedName name="amount" localSheetId="2">#REF!</definedName>
    <definedName name="amount" localSheetId="3">#REF!</definedName>
    <definedName name="amount">#REF!</definedName>
    <definedName name="AUDIO97" localSheetId="2">#REF!</definedName>
    <definedName name="AUDIO97">#REF!</definedName>
    <definedName name="AUDIO98" localSheetId="2">#REF!</definedName>
    <definedName name="AUDIO98">#REF!</definedName>
    <definedName name="BKT">#REF!</definedName>
    <definedName name="CAK">#REF!</definedName>
    <definedName name="CED">#REF!</definedName>
    <definedName name="CEK">#REF!</definedName>
    <definedName name="CET">#REF!</definedName>
    <definedName name="CMS">#REF!</definedName>
    <definedName name="CORE">#REF!</definedName>
    <definedName name="download">'[3]00 DOWNLOAD'!$A:$IV</definedName>
    <definedName name="E" localSheetId="2">#REF!</definedName>
    <definedName name="E" localSheetId="3">#REF!</definedName>
    <definedName name="E">#REF!</definedName>
    <definedName name="FAN" localSheetId="2">#REF!</definedName>
    <definedName name="FAN">#REF!</definedName>
    <definedName name="GEN" localSheetId="2">#REF!</definedName>
    <definedName name="GEN">#REF!</definedName>
    <definedName name="GEN.">#REF!</definedName>
    <definedName name="HTML1_1" hidden="1">"[SOKEIKAI.XLS]総務・経理・海外Ｇ!$E$1:$Q$43"</definedName>
    <definedName name="HTML1_10" hidden="1">""</definedName>
    <definedName name="HTML1_11" hidden="1">1</definedName>
    <definedName name="HTML1_12" hidden="1">"H:\ATELPHON\HTML\sokeikai.htm"</definedName>
    <definedName name="HTML1_2" hidden="1">1</definedName>
    <definedName name="HTML1_3" hidden="1">"SOKEIKAI"</definedName>
    <definedName name="HTML1_4" hidden="1">"総務・経理・海外Ｇ"</definedName>
    <definedName name="HTML1_5" hidden="1">""</definedName>
    <definedName name="HTML1_6" hidden="1">-4146</definedName>
    <definedName name="HTML1_7" hidden="1">-4146</definedName>
    <definedName name="HTML1_8" hidden="1">"96/10/18"</definedName>
    <definedName name="HTML1_9" hidden="1">""</definedName>
    <definedName name="HTML2_1" hidden="1">"[SOKEIKAI.XLS]総務・経理・海外Ｇ!$A$1:$Q$43"</definedName>
    <definedName name="HTML2_11" hidden="1">1</definedName>
    <definedName name="HTML2_12" hidden="1">"I:\ATELPHON\HTML\Sokeikai.htm"</definedName>
    <definedName name="HTML2_2" hidden="1">-4146</definedName>
    <definedName name="HTML2_3" hidden="1">"I:\ATELPHON\HTML\HEAD\SOKEIKAI.HTM"</definedName>
    <definedName name="HTML3_1" hidden="1">"[SOKEIKAI.XLS]総務・経理部!$A$1:$Q$43"</definedName>
    <definedName name="HTML3_11" hidden="1">1</definedName>
    <definedName name="HTML3_12" hidden="1">"I:\ATELPHON\HTML\Sokeika1.htm"</definedName>
    <definedName name="HTML3_2" hidden="1">-4146</definedName>
    <definedName name="HTML3_3" hidden="1">"I:\ATELPHON\HTML\HEAD\SOKEIKA1.HTM"</definedName>
    <definedName name="HTML4_1" hidden="1">"[SOKEIKAI.XLS]海外Ｇ!$A$1:$Q$43"</definedName>
    <definedName name="HTML4_11" hidden="1">1</definedName>
    <definedName name="HTML4_12" hidden="1">"I:\ATELPHON\HTML\Sokeika2.htm"</definedName>
    <definedName name="HTML4_2" hidden="1">-4146</definedName>
    <definedName name="HTML4_3" hidden="1">"I:\ATELPHON\HTML\HEAD\SOKEIKA2.HTM"</definedName>
    <definedName name="HTMLCount" hidden="1">4</definedName>
    <definedName name="item">#REF!</definedName>
    <definedName name="JAUDIO95">#REF!</definedName>
    <definedName name="JAUDIO96">#REF!</definedName>
    <definedName name="JAUDIO97">#REF!</definedName>
    <definedName name="JAUDIO98">#REF!</definedName>
    <definedName name="MESCACM">'[4]MARTYS #'!$B$286</definedName>
    <definedName name="OA" localSheetId="2">#REF!</definedName>
    <definedName name="OA" localSheetId="3">#REF!</definedName>
    <definedName name="OA">#REF!</definedName>
    <definedName name="ORDSUM" localSheetId="2">'[5]BX-C ORDERS'!#REF!</definedName>
    <definedName name="ORDSUM" localSheetId="3">'[5]BX-C ORDERS'!#REF!</definedName>
    <definedName name="ORDSUM">'[5]BX-C ORDERS'!#REF!</definedName>
    <definedName name="OUTPUT" localSheetId="2">#REF!</definedName>
    <definedName name="OUTPUT" localSheetId="3">#REF!</definedName>
    <definedName name="OUTPUT">#REF!</definedName>
    <definedName name="PCMS" localSheetId="2">#REF!</definedName>
    <definedName name="PCMS">#REF!</definedName>
    <definedName name="PLACE" localSheetId="2">#REF!</definedName>
    <definedName name="PLACE">#REF!</definedName>
    <definedName name="_xlnm.Print_Area" localSheetId="9">'10月'!$A$1:$T$46</definedName>
    <definedName name="_xlnm.Print_Area" localSheetId="1">'4月'!$A$1:$U$45</definedName>
    <definedName name="_xlnm.Print_Area" localSheetId="2">'４月組合せ'!$B$1:$O$39</definedName>
    <definedName name="_xlnm.Print_Area" localSheetId="4">'5月'!$A$1:$U$47</definedName>
    <definedName name="_xlnm.Print_Area" localSheetId="5">'6月'!$A$1:$U$46</definedName>
    <definedName name="_xlnm.Print_Area" localSheetId="6">'7月'!$A$1:$U$52</definedName>
    <definedName name="_xlnm.Print_Area" localSheetId="7">'8月'!$A$1:$U$48</definedName>
    <definedName name="_xlnm.Print_Area" localSheetId="8">'9月'!$A$1:$U$48</definedName>
    <definedName name="Print_Area_MI" localSheetId="2">#REF!</definedName>
    <definedName name="Print_Area_MI" localSheetId="3">#REF!</definedName>
    <definedName name="Print_Area_MI">#REF!</definedName>
    <definedName name="PRINT_AREA_MI1" localSheetId="2">#REF!</definedName>
    <definedName name="PRINT_AREA_MI1">#REF!</definedName>
    <definedName name="PSET" localSheetId="2">#REF!</definedName>
    <definedName name="PSET">#REF!</definedName>
    <definedName name="PSKF">[6]PSKF!$A$2:$AB$154</definedName>
    <definedName name="PSPL" localSheetId="2">#REF!</definedName>
    <definedName name="PSPL" localSheetId="3">#REF!</definedName>
    <definedName name="PSPL">#REF!</definedName>
    <definedName name="PSTC">'[4]MARTYS #'!$B$284</definedName>
    <definedName name="SE" localSheetId="2">#REF!</definedName>
    <definedName name="SE" localSheetId="3">#REF!</definedName>
    <definedName name="SE">#REF!</definedName>
    <definedName name="SEG" localSheetId="2">#REF!</definedName>
    <definedName name="SEG">#REF!</definedName>
    <definedName name="SHIFT" localSheetId="2">#REF!</definedName>
    <definedName name="SHIFT">#REF!</definedName>
    <definedName name="SHIFT2">#REF!</definedName>
    <definedName name="SIZE">#REF!</definedName>
    <definedName name="T">#REF!</definedName>
    <definedName name="WIND">#REF!</definedName>
    <definedName name="wrkday">#REF!</definedName>
    <definedName name="審議用機種別単価低減DET">'[3]00 DOWNLOAD'!$A:$IV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64" l="1"/>
  <c r="O5" i="64"/>
  <c r="O6" i="64"/>
  <c r="O7" i="64"/>
  <c r="O8" i="64"/>
  <c r="O9" i="64"/>
  <c r="O10" i="64"/>
  <c r="O11" i="64"/>
  <c r="O12" i="64"/>
  <c r="O13" i="64"/>
  <c r="O14" i="64"/>
  <c r="O15" i="64"/>
  <c r="O16" i="64"/>
  <c r="O17" i="64"/>
  <c r="O18" i="64"/>
  <c r="O19" i="64"/>
  <c r="O20" i="64"/>
  <c r="O21" i="64"/>
  <c r="O22" i="64"/>
  <c r="O23" i="64"/>
  <c r="O24" i="64"/>
  <c r="O25" i="64"/>
  <c r="O26" i="64"/>
  <c r="O27" i="64"/>
  <c r="O28" i="64"/>
  <c r="O29" i="64"/>
  <c r="O30" i="64"/>
  <c r="O31" i="64"/>
  <c r="O32" i="64"/>
  <c r="O33" i="64"/>
  <c r="O34" i="64"/>
  <c r="O35" i="64"/>
  <c r="O36" i="64"/>
  <c r="O37" i="64"/>
  <c r="O38" i="64"/>
  <c r="O39" i="64"/>
  <c r="O40" i="64"/>
  <c r="N4" i="64"/>
  <c r="N5" i="64"/>
  <c r="N6" i="64"/>
  <c r="N7" i="64"/>
  <c r="N8" i="64"/>
  <c r="N9" i="64"/>
  <c r="N10" i="64"/>
  <c r="N11" i="64"/>
  <c r="N12" i="64"/>
  <c r="N13" i="64"/>
  <c r="N14" i="64"/>
  <c r="N15" i="64"/>
  <c r="N16" i="64"/>
  <c r="N17" i="64"/>
  <c r="N18" i="64"/>
  <c r="N19" i="64"/>
  <c r="N20" i="64"/>
  <c r="N21" i="64"/>
  <c r="N22" i="64"/>
  <c r="N23" i="64"/>
  <c r="N24" i="64"/>
  <c r="N25" i="64"/>
  <c r="N26" i="64"/>
  <c r="N27" i="64"/>
  <c r="N28" i="64"/>
  <c r="N29" i="64"/>
  <c r="N30" i="64"/>
  <c r="N31" i="64"/>
  <c r="N32" i="64"/>
  <c r="N33" i="64"/>
  <c r="N34" i="64"/>
  <c r="N35" i="64"/>
  <c r="N36" i="64"/>
  <c r="N37" i="64"/>
  <c r="N38" i="64"/>
  <c r="N39" i="64"/>
  <c r="N40" i="64"/>
  <c r="AA9" i="64"/>
  <c r="AC9" i="64" s="1"/>
  <c r="AE9" i="64" s="1"/>
  <c r="AB9" i="64"/>
  <c r="AD9" i="64"/>
  <c r="AA10" i="64"/>
  <c r="AB10" i="64"/>
  <c r="AC10" i="64"/>
  <c r="AE10" i="64" s="1"/>
  <c r="AD10" i="64"/>
  <c r="AA11" i="64"/>
  <c r="AB11" i="64"/>
  <c r="AC11" i="64"/>
  <c r="AD11" i="64"/>
  <c r="AE11" i="64"/>
  <c r="AA12" i="64"/>
  <c r="AC12" i="64" s="1"/>
  <c r="AE12" i="64" s="1"/>
  <c r="AB12" i="64"/>
  <c r="AD12" i="64"/>
  <c r="AA13" i="64"/>
  <c r="AC13" i="64" s="1"/>
  <c r="AE13" i="64" s="1"/>
  <c r="AB13" i="64"/>
  <c r="AD13" i="64"/>
  <c r="AA14" i="64"/>
  <c r="AB14" i="64"/>
  <c r="AC14" i="64"/>
  <c r="AD14" i="64"/>
  <c r="AE14" i="64" s="1"/>
  <c r="AA15" i="64"/>
  <c r="AB15" i="64"/>
  <c r="AC15" i="64"/>
  <c r="AE15" i="64" s="1"/>
  <c r="AD15" i="64"/>
  <c r="AA16" i="64"/>
  <c r="AB16" i="64"/>
  <c r="AC16" i="64" s="1"/>
  <c r="AE16" i="64" s="1"/>
  <c r="AD16" i="64"/>
  <c r="AA17" i="64"/>
  <c r="AC17" i="64" s="1"/>
  <c r="AE17" i="64" s="1"/>
  <c r="AB17" i="64"/>
  <c r="AD17" i="64"/>
  <c r="AA4" i="64"/>
  <c r="AC4" i="64" s="1"/>
  <c r="AE4" i="64" s="1"/>
  <c r="AB4" i="64"/>
  <c r="AD4" i="64"/>
  <c r="AA5" i="64"/>
  <c r="AB5" i="64"/>
  <c r="AC5" i="64"/>
  <c r="AE5" i="64" s="1"/>
  <c r="AD5" i="64"/>
  <c r="AA6" i="64"/>
  <c r="AB6" i="64"/>
  <c r="AC6" i="64"/>
  <c r="AE6" i="64" s="1"/>
  <c r="AD6" i="64"/>
  <c r="AA7" i="64"/>
  <c r="AC7" i="64" s="1"/>
  <c r="AE7" i="64" s="1"/>
  <c r="AB7" i="64"/>
  <c r="AD7" i="64"/>
  <c r="Z4" i="64"/>
  <c r="Z5" i="64"/>
  <c r="Z6" i="64"/>
  <c r="Z7" i="64"/>
  <c r="Z8" i="64"/>
  <c r="Z9" i="64"/>
  <c r="Z10" i="64"/>
  <c r="Z11" i="64"/>
  <c r="Z12" i="64"/>
  <c r="Z13" i="64"/>
  <c r="Z14" i="64"/>
  <c r="Z15" i="64"/>
  <c r="Z16" i="64"/>
  <c r="Z17" i="64"/>
  <c r="Z18" i="64"/>
  <c r="Z19" i="64"/>
  <c r="Z20" i="64"/>
  <c r="Z21" i="64"/>
  <c r="Z22" i="64"/>
  <c r="Z23" i="64"/>
  <c r="Z24" i="64"/>
  <c r="Z25" i="64"/>
  <c r="Z26" i="64"/>
  <c r="Z27" i="64"/>
  <c r="Z28" i="64"/>
  <c r="Z29" i="64"/>
  <c r="Z30" i="64"/>
  <c r="Z31" i="64"/>
  <c r="Z32" i="64"/>
  <c r="Z33" i="64"/>
  <c r="Z34" i="64"/>
  <c r="Z35" i="64"/>
  <c r="Z36" i="64"/>
  <c r="Z37" i="64"/>
  <c r="Z38" i="64"/>
  <c r="Z39" i="64"/>
  <c r="Z40" i="64"/>
  <c r="BU79" i="43"/>
  <c r="BU80" i="43"/>
  <c r="A69" i="43"/>
  <c r="A70" i="43" s="1"/>
  <c r="A71" i="43" s="1"/>
  <c r="A72" i="43" s="1"/>
  <c r="A73" i="43" s="1"/>
  <c r="A74" i="43" s="1"/>
  <c r="A75" i="43" s="1"/>
  <c r="A76" i="43" s="1"/>
  <c r="A77" i="43" s="1"/>
  <c r="A78" i="43" s="1"/>
  <c r="A79" i="43" s="1"/>
  <c r="A80" i="43" s="1"/>
  <c r="AD8" i="64"/>
  <c r="AB8" i="64"/>
  <c r="AA8" i="64"/>
  <c r="AD3" i="64"/>
  <c r="AB3" i="64"/>
  <c r="AA3" i="64"/>
  <c r="H5" i="64"/>
  <c r="H3" i="64"/>
  <c r="H28" i="64"/>
  <c r="H31" i="64"/>
  <c r="H34" i="64"/>
  <c r="H25" i="64"/>
  <c r="H17" i="64"/>
  <c r="H26" i="64"/>
  <c r="H35" i="64"/>
  <c r="H30" i="64"/>
  <c r="H15" i="64"/>
  <c r="H23" i="64"/>
  <c r="H20" i="64"/>
  <c r="H10" i="64"/>
  <c r="H4" i="64"/>
  <c r="H9" i="64"/>
  <c r="H36" i="64"/>
  <c r="H18" i="64"/>
  <c r="H38" i="64"/>
  <c r="H32" i="64"/>
  <c r="H24" i="64"/>
  <c r="H12" i="64"/>
  <c r="H13" i="64"/>
  <c r="H7" i="64"/>
  <c r="H40" i="64"/>
  <c r="H27" i="64"/>
  <c r="H14" i="64"/>
  <c r="H29" i="64"/>
  <c r="H39" i="64"/>
  <c r="H11" i="64"/>
  <c r="H19" i="64"/>
  <c r="H37" i="64"/>
  <c r="H33" i="64"/>
  <c r="H6" i="64"/>
  <c r="H8" i="64"/>
  <c r="H22" i="64"/>
  <c r="H16" i="64"/>
  <c r="BI21" i="43" l="1"/>
  <c r="BE49" i="43"/>
  <c r="BE25" i="43"/>
  <c r="BH20" i="43"/>
  <c r="BE19" i="43"/>
  <c r="BE11" i="43"/>
  <c r="BH6" i="43"/>
  <c r="BJ52" i="43"/>
  <c r="BH34" i="43"/>
  <c r="BJ46" i="43"/>
  <c r="BG40" i="43"/>
  <c r="BI34" i="43"/>
  <c r="BJ21" i="43"/>
  <c r="BI20" i="43"/>
  <c r="BE18" i="43"/>
  <c r="BI6" i="43"/>
  <c r="BE48" i="43"/>
  <c r="BH45" i="43"/>
  <c r="BE40" i="43"/>
  <c r="BI36" i="43"/>
  <c r="BG34" i="43"/>
  <c r="BJ29" i="43"/>
  <c r="BH21" i="43"/>
  <c r="BG20" i="43"/>
  <c r="BJ17" i="43"/>
  <c r="BG6" i="43"/>
  <c r="BI52" i="43"/>
  <c r="BJ47" i="43"/>
  <c r="BI46" i="43"/>
  <c r="BJ36" i="43"/>
  <c r="Z43" i="64"/>
  <c r="BH36" i="43"/>
  <c r="BI29" i="43"/>
  <c r="BG21" i="43"/>
  <c r="BE20" i="43"/>
  <c r="BJ18" i="43"/>
  <c r="BI17" i="43"/>
  <c r="BH52" i="43"/>
  <c r="BJ48" i="43"/>
  <c r="BI47" i="43"/>
  <c r="BH46" i="43"/>
  <c r="BE45" i="43"/>
  <c r="BG36" i="43"/>
  <c r="BE34" i="43"/>
  <c r="BH29" i="43"/>
  <c r="BJ25" i="43"/>
  <c r="BJ19" i="43"/>
  <c r="BI18" i="43"/>
  <c r="BH17" i="43"/>
  <c r="BJ11" i="43"/>
  <c r="BE6" i="43"/>
  <c r="BG52" i="43"/>
  <c r="BJ49" i="43"/>
  <c r="BI48" i="43"/>
  <c r="BH47" i="43"/>
  <c r="BG46" i="43"/>
  <c r="BG45" i="43"/>
  <c r="BJ40" i="43"/>
  <c r="BG29" i="43"/>
  <c r="BI25" i="43"/>
  <c r="BE21" i="43"/>
  <c r="BI19" i="43"/>
  <c r="BH18" i="43"/>
  <c r="BG17" i="43"/>
  <c r="BI11" i="43"/>
  <c r="BI49" i="43"/>
  <c r="BH48" i="43"/>
  <c r="BG47" i="43"/>
  <c r="BE46" i="43"/>
  <c r="BI40" i="43"/>
  <c r="BE36" i="43"/>
  <c r="BE29" i="43"/>
  <c r="BH25" i="43"/>
  <c r="BH19" i="43"/>
  <c r="BG18" i="43"/>
  <c r="BH11" i="43"/>
  <c r="BE52" i="43"/>
  <c r="BH49" i="43"/>
  <c r="BG48" i="43"/>
  <c r="BJ45" i="43"/>
  <c r="BH40" i="43"/>
  <c r="BJ34" i="43"/>
  <c r="BG25" i="43"/>
  <c r="BJ20" i="43"/>
  <c r="BG19" i="43"/>
  <c r="BE17" i="43"/>
  <c r="BG11" i="43"/>
  <c r="BJ6" i="43"/>
  <c r="BG49" i="43"/>
  <c r="BE47" i="43"/>
  <c r="BI45" i="43"/>
  <c r="AC3" i="64"/>
  <c r="AC8" i="64"/>
  <c r="H44" i="64"/>
  <c r="H45" i="64"/>
  <c r="H46" i="64"/>
  <c r="H43" i="64"/>
  <c r="AF68" i="43"/>
  <c r="AG68" i="43"/>
  <c r="AH68" i="43"/>
  <c r="AI68" i="43"/>
  <c r="AJ68" i="43"/>
  <c r="AK68" i="43"/>
  <c r="AF69" i="43"/>
  <c r="AG69" i="43"/>
  <c r="AH69" i="43"/>
  <c r="AI69" i="43"/>
  <c r="AJ69" i="43"/>
  <c r="AK69" i="43"/>
  <c r="AF70" i="43"/>
  <c r="BP70" i="43" s="1"/>
  <c r="AG70" i="43"/>
  <c r="AH70" i="43"/>
  <c r="AI70" i="43"/>
  <c r="AJ70" i="43"/>
  <c r="AK70" i="43"/>
  <c r="AF71" i="43"/>
  <c r="AG71" i="43"/>
  <c r="AH71" i="43"/>
  <c r="AI71" i="43"/>
  <c r="AJ71" i="43"/>
  <c r="AK71" i="43"/>
  <c r="AF72" i="43"/>
  <c r="AG72" i="43"/>
  <c r="AH72" i="43"/>
  <c r="AI72" i="43"/>
  <c r="AJ72" i="43"/>
  <c r="AK72" i="43"/>
  <c r="AF73" i="43"/>
  <c r="AG73" i="43"/>
  <c r="AH73" i="43"/>
  <c r="AI73" i="43"/>
  <c r="AJ73" i="43"/>
  <c r="AK73" i="43"/>
  <c r="AF74" i="43"/>
  <c r="BP74" i="43" s="1"/>
  <c r="AG74" i="43"/>
  <c r="AH74" i="43"/>
  <c r="AI74" i="43"/>
  <c r="AJ74" i="43"/>
  <c r="AK74" i="43"/>
  <c r="AF75" i="43"/>
  <c r="AG75" i="43"/>
  <c r="AH75" i="43"/>
  <c r="AI75" i="43"/>
  <c r="AJ75" i="43"/>
  <c r="AK75" i="43"/>
  <c r="AF76" i="43"/>
  <c r="AG76" i="43"/>
  <c r="AH76" i="43"/>
  <c r="AI76" i="43"/>
  <c r="AJ76" i="43"/>
  <c r="AK76" i="43"/>
  <c r="AF77" i="43"/>
  <c r="AG77" i="43"/>
  <c r="AH77" i="43"/>
  <c r="AI77" i="43"/>
  <c r="AJ77" i="43"/>
  <c r="AK77" i="43"/>
  <c r="AF78" i="43"/>
  <c r="BP78" i="43" s="1"/>
  <c r="AG78" i="43"/>
  <c r="AH78" i="43"/>
  <c r="AI78" i="43"/>
  <c r="AJ78" i="43"/>
  <c r="AK78" i="43"/>
  <c r="X68" i="43"/>
  <c r="Y68" i="43"/>
  <c r="Z68" i="43"/>
  <c r="AA68" i="43"/>
  <c r="AB68" i="43"/>
  <c r="AC68" i="43"/>
  <c r="X69" i="43"/>
  <c r="BO69" i="43" s="1"/>
  <c r="Y69" i="43"/>
  <c r="Z69" i="43"/>
  <c r="AA69" i="43"/>
  <c r="AB69" i="43"/>
  <c r="AC69" i="43"/>
  <c r="X70" i="43"/>
  <c r="Y70" i="43"/>
  <c r="Z70" i="43"/>
  <c r="AA70" i="43"/>
  <c r="AB70" i="43"/>
  <c r="AC70" i="43"/>
  <c r="X71" i="43"/>
  <c r="BO71" i="43" s="1"/>
  <c r="Y71" i="43"/>
  <c r="Z71" i="43"/>
  <c r="AA71" i="43"/>
  <c r="AB71" i="43"/>
  <c r="AC71" i="43"/>
  <c r="X72" i="43"/>
  <c r="Y72" i="43"/>
  <c r="Z72" i="43"/>
  <c r="AA72" i="43"/>
  <c r="AB72" i="43"/>
  <c r="AC72" i="43"/>
  <c r="X73" i="43"/>
  <c r="Y73" i="43"/>
  <c r="Z73" i="43"/>
  <c r="AA73" i="43"/>
  <c r="AB73" i="43"/>
  <c r="AC73" i="43"/>
  <c r="X74" i="43"/>
  <c r="Y74" i="43"/>
  <c r="Z74" i="43"/>
  <c r="AA74" i="43"/>
  <c r="AB74" i="43"/>
  <c r="AC74" i="43"/>
  <c r="X75" i="43"/>
  <c r="BO75" i="43" s="1"/>
  <c r="Y75" i="43"/>
  <c r="Z75" i="43"/>
  <c r="AA75" i="43"/>
  <c r="AB75" i="43"/>
  <c r="AC75" i="43"/>
  <c r="X76" i="43"/>
  <c r="BO76" i="43" s="1"/>
  <c r="Y76" i="43"/>
  <c r="Z76" i="43"/>
  <c r="AA76" i="43"/>
  <c r="AB76" i="43"/>
  <c r="AC76" i="43"/>
  <c r="X77" i="43"/>
  <c r="Y77" i="43"/>
  <c r="Z77" i="43"/>
  <c r="AA77" i="43"/>
  <c r="AB77" i="43"/>
  <c r="AC77" i="43"/>
  <c r="X78" i="43"/>
  <c r="Y78" i="43"/>
  <c r="Z78" i="43"/>
  <c r="AA78" i="43"/>
  <c r="AB78" i="43"/>
  <c r="AC78" i="43"/>
  <c r="P68" i="43"/>
  <c r="BN68" i="43" s="1"/>
  <c r="Q68" i="43"/>
  <c r="R68" i="43"/>
  <c r="S68" i="43"/>
  <c r="T68" i="43"/>
  <c r="U68" i="43"/>
  <c r="P69" i="43"/>
  <c r="BN69" i="43" s="1"/>
  <c r="Q69" i="43"/>
  <c r="R69" i="43"/>
  <c r="S69" i="43"/>
  <c r="T69" i="43"/>
  <c r="U69" i="43"/>
  <c r="P70" i="43"/>
  <c r="Q70" i="43"/>
  <c r="R70" i="43"/>
  <c r="S70" i="43"/>
  <c r="T70" i="43"/>
  <c r="U70" i="43"/>
  <c r="P71" i="43"/>
  <c r="Q71" i="43"/>
  <c r="R71" i="43"/>
  <c r="S71" i="43"/>
  <c r="T71" i="43"/>
  <c r="U71" i="43"/>
  <c r="P72" i="43"/>
  <c r="BN72" i="43" s="1"/>
  <c r="Q72" i="43"/>
  <c r="R72" i="43"/>
  <c r="S72" i="43"/>
  <c r="T72" i="43"/>
  <c r="U72" i="43"/>
  <c r="P73" i="43"/>
  <c r="Q73" i="43"/>
  <c r="R73" i="43"/>
  <c r="S73" i="43"/>
  <c r="T73" i="43"/>
  <c r="U73" i="43"/>
  <c r="P74" i="43"/>
  <c r="Q74" i="43"/>
  <c r="R74" i="43"/>
  <c r="S74" i="43"/>
  <c r="T74" i="43"/>
  <c r="U74" i="43"/>
  <c r="P75" i="43"/>
  <c r="Q75" i="43"/>
  <c r="R75" i="43"/>
  <c r="S75" i="43"/>
  <c r="T75" i="43"/>
  <c r="U75" i="43"/>
  <c r="P76" i="43"/>
  <c r="BN76" i="43" s="1"/>
  <c r="Q76" i="43"/>
  <c r="R76" i="43"/>
  <c r="S76" i="43"/>
  <c r="T76" i="43"/>
  <c r="U76" i="43"/>
  <c r="P77" i="43"/>
  <c r="Q77" i="43"/>
  <c r="R77" i="43"/>
  <c r="S77" i="43"/>
  <c r="T77" i="43"/>
  <c r="U77" i="43"/>
  <c r="P78" i="43"/>
  <c r="Q78" i="43"/>
  <c r="R78" i="43"/>
  <c r="S78" i="43"/>
  <c r="T78" i="43"/>
  <c r="U78" i="43"/>
  <c r="P79" i="43"/>
  <c r="Q79" i="43"/>
  <c r="R79" i="43"/>
  <c r="S79" i="43"/>
  <c r="T79" i="43"/>
  <c r="U79" i="43"/>
  <c r="P80" i="43"/>
  <c r="Q80" i="43"/>
  <c r="R80" i="43"/>
  <c r="S80" i="43"/>
  <c r="T80" i="43"/>
  <c r="U80" i="43"/>
  <c r="H68" i="43"/>
  <c r="I68" i="43"/>
  <c r="K68" i="43"/>
  <c r="L68" i="43"/>
  <c r="M68" i="43"/>
  <c r="H69" i="43"/>
  <c r="I69" i="43"/>
  <c r="K69" i="43"/>
  <c r="L69" i="43"/>
  <c r="M69" i="43"/>
  <c r="H70" i="43"/>
  <c r="BM70" i="43" s="1"/>
  <c r="I70" i="43"/>
  <c r="K70" i="43"/>
  <c r="L70" i="43"/>
  <c r="M70" i="43"/>
  <c r="H71" i="43"/>
  <c r="I71" i="43"/>
  <c r="K71" i="43"/>
  <c r="L71" i="43"/>
  <c r="M71" i="43"/>
  <c r="H72" i="43"/>
  <c r="I72" i="43"/>
  <c r="K72" i="43"/>
  <c r="L72" i="43"/>
  <c r="M72" i="43"/>
  <c r="H73" i="43"/>
  <c r="BM73" i="43" s="1"/>
  <c r="I73" i="43"/>
  <c r="K73" i="43"/>
  <c r="L73" i="43"/>
  <c r="M73" i="43"/>
  <c r="H74" i="43"/>
  <c r="I74" i="43"/>
  <c r="K74" i="43"/>
  <c r="L74" i="43"/>
  <c r="M74" i="43"/>
  <c r="H75" i="43"/>
  <c r="I75" i="43"/>
  <c r="K75" i="43"/>
  <c r="L75" i="43"/>
  <c r="M75" i="43"/>
  <c r="H76" i="43"/>
  <c r="I76" i="43"/>
  <c r="K76" i="43"/>
  <c r="L76" i="43"/>
  <c r="M76" i="43"/>
  <c r="H77" i="43"/>
  <c r="I77" i="43"/>
  <c r="K77" i="43"/>
  <c r="L77" i="43"/>
  <c r="M77" i="43"/>
  <c r="H78" i="43"/>
  <c r="BM78" i="43" s="1"/>
  <c r="I78" i="43"/>
  <c r="K78" i="43"/>
  <c r="L78" i="43"/>
  <c r="M78" i="43"/>
  <c r="BM68" i="43"/>
  <c r="BO68" i="43"/>
  <c r="BP68" i="43"/>
  <c r="BM69" i="43"/>
  <c r="BP69" i="43"/>
  <c r="BN70" i="43"/>
  <c r="BO70" i="43"/>
  <c r="BM71" i="43"/>
  <c r="BN71" i="43"/>
  <c r="BP71" i="43"/>
  <c r="BM72" i="43"/>
  <c r="BO72" i="43"/>
  <c r="BP72" i="43"/>
  <c r="BN73" i="43"/>
  <c r="BO73" i="43"/>
  <c r="BP73" i="43"/>
  <c r="BM74" i="43"/>
  <c r="BN74" i="43"/>
  <c r="BO74" i="43"/>
  <c r="BM75" i="43"/>
  <c r="BN75" i="43"/>
  <c r="BP75" i="43"/>
  <c r="BM76" i="43"/>
  <c r="BP76" i="43"/>
  <c r="BM77" i="43"/>
  <c r="BN77" i="43"/>
  <c r="BO77" i="43"/>
  <c r="BP77" i="43"/>
  <c r="BN78" i="43"/>
  <c r="BO78" i="43"/>
  <c r="BD79" i="43"/>
  <c r="BS79" i="43" s="1"/>
  <c r="BE79" i="43"/>
  <c r="BF79" i="43"/>
  <c r="BG79" i="43"/>
  <c r="BH79" i="43"/>
  <c r="BI79" i="43"/>
  <c r="BD80" i="43"/>
  <c r="BS80" i="43" s="1"/>
  <c r="BE80" i="43"/>
  <c r="BF80" i="43"/>
  <c r="BG80" i="43"/>
  <c r="BH80" i="43"/>
  <c r="BI80" i="43"/>
  <c r="N44" i="64" l="1"/>
  <c r="N45" i="64"/>
  <c r="N46" i="64"/>
  <c r="AC45" i="64"/>
  <c r="AC44" i="64"/>
  <c r="N43" i="64"/>
  <c r="T40" i="64"/>
  <c r="T39" i="64"/>
  <c r="T38" i="64"/>
  <c r="T37" i="64"/>
  <c r="T36" i="64"/>
  <c r="T35" i="64"/>
  <c r="T34" i="64"/>
  <c r="T33" i="64"/>
  <c r="T32" i="64"/>
  <c r="T31" i="64"/>
  <c r="T30" i="64"/>
  <c r="T29" i="64"/>
  <c r="T28" i="64"/>
  <c r="T27" i="64"/>
  <c r="T26" i="64"/>
  <c r="T25" i="64"/>
  <c r="T24" i="64"/>
  <c r="T23" i="64"/>
  <c r="T22" i="64"/>
  <c r="T21" i="64"/>
  <c r="T20" i="64"/>
  <c r="T19" i="64"/>
  <c r="T18" i="64"/>
  <c r="T17" i="64"/>
  <c r="T16" i="64"/>
  <c r="T15" i="64"/>
  <c r="T14" i="64"/>
  <c r="T13" i="64"/>
  <c r="T12" i="64"/>
  <c r="T11" i="64"/>
  <c r="T10" i="64"/>
  <c r="T9" i="64"/>
  <c r="T8" i="64"/>
  <c r="T7" i="64"/>
  <c r="T6" i="64"/>
  <c r="T5" i="64"/>
  <c r="N3" i="64"/>
  <c r="T4" i="64"/>
  <c r="T3" i="64"/>
  <c r="H21" i="64"/>
  <c r="AB13" i="63"/>
  <c r="AD13" i="63" s="1"/>
  <c r="AF13" i="63" s="1"/>
  <c r="AC13" i="63"/>
  <c r="AE13" i="63"/>
  <c r="AB14" i="63"/>
  <c r="AD14" i="63" s="1"/>
  <c r="AF14" i="63" s="1"/>
  <c r="AC14" i="63"/>
  <c r="AE14" i="63"/>
  <c r="AB15" i="63"/>
  <c r="AD15" i="63" s="1"/>
  <c r="AF15" i="63" s="1"/>
  <c r="AC15" i="63"/>
  <c r="AE15" i="63"/>
  <c r="AB16" i="63"/>
  <c r="AC16" i="63"/>
  <c r="AD16" i="63"/>
  <c r="AF16" i="63" s="1"/>
  <c r="AE16" i="63"/>
  <c r="AB17" i="63"/>
  <c r="AC17" i="63"/>
  <c r="AD17" i="63"/>
  <c r="AF17" i="63" s="1"/>
  <c r="AE17" i="63"/>
  <c r="AB8" i="63"/>
  <c r="AC8" i="63"/>
  <c r="AD8" i="63" s="1"/>
  <c r="AF8" i="63" s="1"/>
  <c r="AE8" i="63"/>
  <c r="AB9" i="63"/>
  <c r="AC9" i="63"/>
  <c r="AD9" i="63"/>
  <c r="AF9" i="63" s="1"/>
  <c r="AE9" i="63"/>
  <c r="AB10" i="63"/>
  <c r="AD10" i="63" s="1"/>
  <c r="AF10" i="63" s="1"/>
  <c r="AC10" i="63"/>
  <c r="AE10" i="63"/>
  <c r="AB11" i="63"/>
  <c r="AC11" i="63"/>
  <c r="AD11" i="63"/>
  <c r="AE11" i="63"/>
  <c r="AF11" i="63"/>
  <c r="AB12" i="63"/>
  <c r="AC12" i="63"/>
  <c r="AD12" i="63"/>
  <c r="AF12" i="63" s="1"/>
  <c r="AE12" i="63"/>
  <c r="U41" i="63"/>
  <c r="H45" i="63"/>
  <c r="BF68" i="43" l="1"/>
  <c r="BD70" i="43"/>
  <c r="BS70" i="43" s="1"/>
  <c r="BE71" i="43"/>
  <c r="BH73" i="43"/>
  <c r="BI74" i="43"/>
  <c r="BD76" i="43"/>
  <c r="BS76" i="43" s="1"/>
  <c r="BG78" i="43"/>
  <c r="BE67" i="43"/>
  <c r="BD69" i="43"/>
  <c r="BS69" i="43" s="1"/>
  <c r="BE70" i="43"/>
  <c r="BF70" i="43"/>
  <c r="BG67" i="43"/>
  <c r="BH68" i="43"/>
  <c r="BI69" i="43"/>
  <c r="BF72" i="43"/>
  <c r="BG73" i="43"/>
  <c r="BH74" i="43"/>
  <c r="BE77" i="43"/>
  <c r="BF78" i="43"/>
  <c r="BF67" i="43"/>
  <c r="BI68" i="43"/>
  <c r="BD67" i="43"/>
  <c r="BS67" i="43" s="1"/>
  <c r="BE69" i="43"/>
  <c r="BD78" i="43"/>
  <c r="BS78" i="43" s="1"/>
  <c r="BH67" i="43"/>
  <c r="BG68" i="43"/>
  <c r="BD71" i="43"/>
  <c r="BS71" i="43" s="1"/>
  <c r="BE72" i="43"/>
  <c r="BF73" i="43"/>
  <c r="BI75" i="43"/>
  <c r="BD77" i="43"/>
  <c r="BS77" i="43" s="1"/>
  <c r="BE78" i="43"/>
  <c r="BG72" i="43"/>
  <c r="BG71" i="43"/>
  <c r="BH76" i="43"/>
  <c r="BI77" i="43"/>
  <c r="BH69" i="43"/>
  <c r="BI70" i="43"/>
  <c r="BD72" i="43"/>
  <c r="BS72" i="43" s="1"/>
  <c r="BT72" i="43" s="1"/>
  <c r="BG74" i="43"/>
  <c r="BH75" i="43"/>
  <c r="BI76" i="43"/>
  <c r="BF77" i="43"/>
  <c r="BF75" i="43"/>
  <c r="BG76" i="43"/>
  <c r="BI67" i="43"/>
  <c r="BG69" i="43"/>
  <c r="BH70" i="43"/>
  <c r="BE73" i="43"/>
  <c r="BF74" i="43"/>
  <c r="BG75" i="43"/>
  <c r="BF71" i="43"/>
  <c r="BD74" i="43"/>
  <c r="BS74" i="43" s="1"/>
  <c r="BE75" i="43"/>
  <c r="BH77" i="43"/>
  <c r="BI78" i="43"/>
  <c r="BE68" i="43"/>
  <c r="BF69" i="43"/>
  <c r="BI71" i="43"/>
  <c r="BD73" i="43"/>
  <c r="BS73" i="43" s="1"/>
  <c r="BE74" i="43"/>
  <c r="BE76" i="43"/>
  <c r="BH72" i="43"/>
  <c r="BI73" i="43"/>
  <c r="BF76" i="43"/>
  <c r="BG77" i="43"/>
  <c r="BH78" i="43"/>
  <c r="BD68" i="43"/>
  <c r="BS68" i="43" s="1"/>
  <c r="BG70" i="43"/>
  <c r="BH71" i="43"/>
  <c r="BI72" i="43"/>
  <c r="BD75" i="43"/>
  <c r="BS75" i="43" s="1"/>
  <c r="BF6" i="43"/>
  <c r="BD6" i="43"/>
  <c r="BS6" i="43" s="1"/>
  <c r="BF19" i="43"/>
  <c r="BD19" i="43"/>
  <c r="BS19" i="43" s="1"/>
  <c r="BF47" i="43"/>
  <c r="BD47" i="43"/>
  <c r="BS47" i="43" s="1"/>
  <c r="BF34" i="43"/>
  <c r="BD34" i="43"/>
  <c r="BS34" i="43" s="1"/>
  <c r="O3" i="64"/>
  <c r="BF21" i="43" s="1"/>
  <c r="BD21" i="43"/>
  <c r="BS21" i="43" s="1"/>
  <c r="BF17" i="43"/>
  <c r="BD17" i="43"/>
  <c r="BS17" i="43" s="1"/>
  <c r="BF40" i="43"/>
  <c r="BD40" i="43"/>
  <c r="BS40" i="43" s="1"/>
  <c r="BF11" i="43"/>
  <c r="BD11" i="43"/>
  <c r="BS11" i="43" s="1"/>
  <c r="BF48" i="43"/>
  <c r="BD48" i="43"/>
  <c r="BS48" i="43" s="1"/>
  <c r="BF36" i="43"/>
  <c r="BD36" i="43"/>
  <c r="BS36" i="43" s="1"/>
  <c r="BF25" i="43"/>
  <c r="BD25" i="43"/>
  <c r="BS25" i="43" s="1"/>
  <c r="BF49" i="43"/>
  <c r="BD49" i="43"/>
  <c r="BS49" i="43" s="1"/>
  <c r="BF52" i="43"/>
  <c r="BD52" i="43"/>
  <c r="BS52" i="43" s="1"/>
  <c r="BF18" i="43"/>
  <c r="BD18" i="43"/>
  <c r="BS18" i="43" s="1"/>
  <c r="BF45" i="43"/>
  <c r="BD45" i="43"/>
  <c r="BS45" i="43" s="1"/>
  <c r="BH44" i="43"/>
  <c r="BE38" i="43"/>
  <c r="BI28" i="43"/>
  <c r="BE10" i="43"/>
  <c r="BD61" i="43"/>
  <c r="BS61" i="43" s="1"/>
  <c r="BJ51" i="43"/>
  <c r="BF44" i="43"/>
  <c r="BF27" i="43"/>
  <c r="BI8" i="43"/>
  <c r="BH59" i="43"/>
  <c r="BG50" i="43"/>
  <c r="BI37" i="43"/>
  <c r="BF28" i="43"/>
  <c r="BI9" i="43"/>
  <c r="BH60" i="43"/>
  <c r="BG51" i="43"/>
  <c r="BD30" i="43"/>
  <c r="BS30" i="43" s="1"/>
  <c r="BJ39" i="43"/>
  <c r="BI30" i="43"/>
  <c r="BI62" i="43"/>
  <c r="BH53" i="43"/>
  <c r="BD38" i="43"/>
  <c r="BS38" i="43" s="1"/>
  <c r="BD42" i="43"/>
  <c r="BS42" i="43" s="1"/>
  <c r="BJ32" i="43"/>
  <c r="BG23" i="43"/>
  <c r="BD14" i="43"/>
  <c r="BS14" i="43" s="1"/>
  <c r="BJ64" i="43"/>
  <c r="BI55" i="43"/>
  <c r="BG57" i="43"/>
  <c r="BI26" i="43"/>
  <c r="BE8" i="43"/>
  <c r="BD59" i="43"/>
  <c r="BS59" i="43" s="1"/>
  <c r="BF12" i="43"/>
  <c r="BE37" i="43"/>
  <c r="BI27" i="43"/>
  <c r="BE9" i="43"/>
  <c r="BD60" i="43"/>
  <c r="BS60" i="43" s="1"/>
  <c r="BJ50" i="43"/>
  <c r="BJ63" i="43"/>
  <c r="BJ28" i="43"/>
  <c r="BG41" i="43"/>
  <c r="BD37" i="43"/>
  <c r="BS37" i="43" s="1"/>
  <c r="BH27" i="43"/>
  <c r="BD9" i="43"/>
  <c r="BS9" i="43" s="1"/>
  <c r="BJ59" i="43"/>
  <c r="BI50" i="43"/>
  <c r="BE31" i="43"/>
  <c r="BE4" i="43"/>
  <c r="BH35" i="43"/>
  <c r="BE26" i="43"/>
  <c r="BI16" i="43"/>
  <c r="BH7" i="43"/>
  <c r="BG58" i="43"/>
  <c r="BE27" i="43"/>
  <c r="BH8" i="43"/>
  <c r="BG59" i="43"/>
  <c r="BE50" i="43"/>
  <c r="BG13" i="43"/>
  <c r="BI38" i="43"/>
  <c r="BI10" i="43"/>
  <c r="BH61" i="43"/>
  <c r="BG33" i="43"/>
  <c r="BI31" i="43"/>
  <c r="BF22" i="43"/>
  <c r="BJ12" i="43"/>
  <c r="BI63" i="43"/>
  <c r="BH54" i="43"/>
  <c r="BJ44" i="43"/>
  <c r="BI4" i="43"/>
  <c r="BD35" i="43"/>
  <c r="BS35" i="43" s="1"/>
  <c r="BE16" i="43"/>
  <c r="BD7" i="43"/>
  <c r="BS7" i="43" s="1"/>
  <c r="BJ57" i="43"/>
  <c r="BF64" i="43"/>
  <c r="BH26" i="43"/>
  <c r="BD8" i="43"/>
  <c r="BS8" i="43" s="1"/>
  <c r="BJ58" i="43"/>
  <c r="BG28" i="43"/>
  <c r="BE39" i="43"/>
  <c r="BI54" i="43"/>
  <c r="BF37" i="43"/>
  <c r="BF32" i="43"/>
  <c r="BJ35" i="43"/>
  <c r="BG26" i="43"/>
  <c r="BJ7" i="43"/>
  <c r="BI58" i="43"/>
  <c r="BD24" i="43"/>
  <c r="BS24" i="43" s="1"/>
  <c r="BH43" i="43"/>
  <c r="BH15" i="43"/>
  <c r="BF57" i="43"/>
  <c r="BF4" i="43"/>
  <c r="BG35" i="43"/>
  <c r="BD26" i="43"/>
  <c r="BS26" i="43" s="1"/>
  <c r="BH16" i="43"/>
  <c r="BG7" i="43"/>
  <c r="BF58" i="43"/>
  <c r="BE55" i="43"/>
  <c r="BH37" i="43"/>
  <c r="BE28" i="43"/>
  <c r="BH9" i="43"/>
  <c r="BG60" i="43"/>
  <c r="BF51" i="43"/>
  <c r="BJ8" i="43"/>
  <c r="BI39" i="43"/>
  <c r="BH30" i="43"/>
  <c r="BH62" i="43"/>
  <c r="BG53" i="43"/>
  <c r="BD4" i="43"/>
  <c r="BS4" i="43" s="1"/>
  <c r="BD43" i="43"/>
  <c r="BS43" i="43" s="1"/>
  <c r="BJ33" i="43"/>
  <c r="BG24" i="43"/>
  <c r="BD15" i="43"/>
  <c r="BS15" i="43" s="1"/>
  <c r="BJ5" i="43"/>
  <c r="BI56" i="43"/>
  <c r="BJ4" i="43"/>
  <c r="BD16" i="43"/>
  <c r="BS16" i="43" s="1"/>
  <c r="BI57" i="43"/>
  <c r="BI41" i="43"/>
  <c r="BH64" i="43"/>
  <c r="BG55" i="43"/>
  <c r="BJ38" i="43"/>
  <c r="BD13" i="43"/>
  <c r="BS13" i="43" s="1"/>
  <c r="BE15" i="43"/>
  <c r="BE60" i="43"/>
  <c r="BD51" i="43"/>
  <c r="BS51" i="43" s="1"/>
  <c r="BF10" i="43"/>
  <c r="BF26" i="43"/>
  <c r="BJ43" i="43"/>
  <c r="BJ15" i="43"/>
  <c r="BH57" i="43"/>
  <c r="BH14" i="43"/>
  <c r="BG42" i="43"/>
  <c r="BF33" i="43"/>
  <c r="BJ23" i="43"/>
  <c r="BG14" i="43"/>
  <c r="BF5" i="43"/>
  <c r="BE56" i="43"/>
  <c r="BG43" i="43"/>
  <c r="BJ24" i="43"/>
  <c r="BG15" i="43"/>
  <c r="BE57" i="43"/>
  <c r="BD27" i="43"/>
  <c r="BS27" i="43" s="1"/>
  <c r="BG8" i="43"/>
  <c r="BF59" i="43"/>
  <c r="BF56" i="43"/>
  <c r="BH38" i="43"/>
  <c r="BH10" i="43"/>
  <c r="BG61" i="43"/>
  <c r="BI35" i="43"/>
  <c r="BJ41" i="43"/>
  <c r="BI32" i="43"/>
  <c r="BF23" i="43"/>
  <c r="BJ13" i="43"/>
  <c r="BI64" i="43"/>
  <c r="BH55" i="43"/>
  <c r="BJ42" i="43"/>
  <c r="BI33" i="43"/>
  <c r="BF24" i="43"/>
  <c r="BJ14" i="43"/>
  <c r="BI5" i="43"/>
  <c r="BH56" i="43"/>
  <c r="BE23" i="43"/>
  <c r="BH51" i="43"/>
  <c r="BG22" i="43"/>
  <c r="BH24" i="43"/>
  <c r="BE63" i="43"/>
  <c r="BI15" i="43"/>
  <c r="BD10" i="43"/>
  <c r="BS10" i="43" s="1"/>
  <c r="BI42" i="43"/>
  <c r="BH33" i="43"/>
  <c r="BE24" i="43"/>
  <c r="BI14" i="43"/>
  <c r="BH5" i="43"/>
  <c r="BG56" i="43"/>
  <c r="BG5" i="43"/>
  <c r="BF41" i="43"/>
  <c r="BE32" i="43"/>
  <c r="BI22" i="43"/>
  <c r="BF13" i="43"/>
  <c r="BE64" i="43"/>
  <c r="BD55" i="43"/>
  <c r="BS55" i="43" s="1"/>
  <c r="BF42" i="43"/>
  <c r="BE33" i="43"/>
  <c r="BI23" i="43"/>
  <c r="BF14" i="43"/>
  <c r="BE5" i="43"/>
  <c r="BD56" i="43"/>
  <c r="BS56" i="43" s="1"/>
  <c r="BG4" i="43"/>
  <c r="BF35" i="43"/>
  <c r="BG16" i="43"/>
  <c r="BF7" i="43"/>
  <c r="BE58" i="43"/>
  <c r="BI51" i="43"/>
  <c r="BG37" i="43"/>
  <c r="BD28" i="43"/>
  <c r="BS28" i="43" s="1"/>
  <c r="BG9" i="43"/>
  <c r="BF60" i="43"/>
  <c r="BE51" i="43"/>
  <c r="BG27" i="43"/>
  <c r="BH31" i="43"/>
  <c r="BE22" i="43"/>
  <c r="BI12" i="43"/>
  <c r="BH63" i="43"/>
  <c r="BG54" i="43"/>
  <c r="BI44" i="43"/>
  <c r="BH32" i="43"/>
  <c r="BI13" i="43"/>
  <c r="BJ9" i="43"/>
  <c r="BJ31" i="43"/>
  <c r="BJ56" i="43"/>
  <c r="BF38" i="43"/>
  <c r="BJ60" i="43"/>
  <c r="BH41" i="43"/>
  <c r="BG32" i="43"/>
  <c r="BD23" i="43"/>
  <c r="BS23" i="43" s="1"/>
  <c r="BH13" i="43"/>
  <c r="BG64" i="43"/>
  <c r="BF55" i="43"/>
  <c r="BD62" i="43"/>
  <c r="BS62" i="43" s="1"/>
  <c r="BD31" i="43"/>
  <c r="BS31" i="43" s="1"/>
  <c r="BE12" i="43"/>
  <c r="BD63" i="43"/>
  <c r="BS63" i="43" s="1"/>
  <c r="BJ53" i="43"/>
  <c r="BE44" i="43"/>
  <c r="BE41" i="43"/>
  <c r="BD32" i="43"/>
  <c r="BS32" i="43" s="1"/>
  <c r="BH22" i="43"/>
  <c r="BE13" i="43"/>
  <c r="BD64" i="43"/>
  <c r="BS64" i="43" s="1"/>
  <c r="BJ54" i="43"/>
  <c r="BF43" i="43"/>
  <c r="BI24" i="43"/>
  <c r="BF15" i="43"/>
  <c r="BD57" i="43"/>
  <c r="BS57" i="43" s="1"/>
  <c r="BJ26" i="43"/>
  <c r="BF8" i="43"/>
  <c r="BE59" i="43"/>
  <c r="BJ16" i="43"/>
  <c r="BH39" i="43"/>
  <c r="BG30" i="43"/>
  <c r="BG62" i="43"/>
  <c r="BF53" i="43"/>
  <c r="BI43" i="43"/>
  <c r="BG31" i="43"/>
  <c r="BD22" i="43"/>
  <c r="BS22" i="43" s="1"/>
  <c r="BH12" i="43"/>
  <c r="BG63" i="43"/>
  <c r="BF54" i="43"/>
  <c r="BH42" i="43"/>
  <c r="BI60" i="43"/>
  <c r="BH28" i="43"/>
  <c r="BJ10" i="43"/>
  <c r="BJ27" i="43"/>
  <c r="BE61" i="43"/>
  <c r="BH58" i="43"/>
  <c r="BF31" i="43"/>
  <c r="BG12" i="43"/>
  <c r="BF63" i="43"/>
  <c r="BE54" i="43"/>
  <c r="BG44" i="43"/>
  <c r="BI59" i="43"/>
  <c r="BD39" i="43"/>
  <c r="BS39" i="43" s="1"/>
  <c r="BJ61" i="43"/>
  <c r="BJ30" i="43"/>
  <c r="BD12" i="43"/>
  <c r="BS12" i="43" s="1"/>
  <c r="BJ62" i="43"/>
  <c r="BI53" i="43"/>
  <c r="BD44" i="43"/>
  <c r="BS44" i="43" s="1"/>
  <c r="BE42" i="43"/>
  <c r="BD33" i="43"/>
  <c r="BS33" i="43" s="1"/>
  <c r="BH23" i="43"/>
  <c r="BE14" i="43"/>
  <c r="BD5" i="43"/>
  <c r="BS5" i="43" s="1"/>
  <c r="BJ55" i="43"/>
  <c r="BH4" i="43"/>
  <c r="BE35" i="43"/>
  <c r="BF16" i="43"/>
  <c r="BE7" i="43"/>
  <c r="BD58" i="43"/>
  <c r="BS58" i="43" s="1"/>
  <c r="BI7" i="43"/>
  <c r="BG38" i="43"/>
  <c r="BG10" i="43"/>
  <c r="BF61" i="43"/>
  <c r="BJ22" i="43"/>
  <c r="BG39" i="43"/>
  <c r="BF30" i="43"/>
  <c r="BF62" i="43"/>
  <c r="BE53" i="43"/>
  <c r="BD54" i="43"/>
  <c r="BS54" i="43" s="1"/>
  <c r="BF39" i="43"/>
  <c r="BE30" i="43"/>
  <c r="BE62" i="43"/>
  <c r="BD53" i="43"/>
  <c r="BS53" i="43" s="1"/>
  <c r="BH50" i="43"/>
  <c r="BJ37" i="43"/>
  <c r="BI61" i="43"/>
  <c r="BD41" i="43"/>
  <c r="BS41" i="43" s="1"/>
  <c r="BE43" i="43"/>
  <c r="BF9" i="43"/>
  <c r="BF46" i="43"/>
  <c r="BD46" i="43"/>
  <c r="BS46" i="43" s="1"/>
  <c r="BF50" i="43"/>
  <c r="BD50" i="43"/>
  <c r="BS50" i="43" s="1"/>
  <c r="BF20" i="43"/>
  <c r="BD20" i="43"/>
  <c r="BS20" i="43" s="1"/>
  <c r="BF29" i="43"/>
  <c r="BD29" i="43"/>
  <c r="BS29" i="43" s="1"/>
  <c r="Z3" i="64"/>
  <c r="AE8" i="64"/>
  <c r="AE3" i="64"/>
  <c r="H21" i="63"/>
  <c r="AA21" i="63" s="1"/>
  <c r="H19" i="63"/>
  <c r="AA19" i="63" s="1"/>
  <c r="H27" i="63"/>
  <c r="AA27" i="63" s="1"/>
  <c r="H20" i="63"/>
  <c r="AA20" i="63" s="1"/>
  <c r="H30" i="63"/>
  <c r="AA30" i="63" s="1"/>
  <c r="H13" i="63"/>
  <c r="AA13" i="63" s="1"/>
  <c r="H29" i="63"/>
  <c r="AA29" i="63" s="1"/>
  <c r="H17" i="63"/>
  <c r="AA17" i="63" s="1"/>
  <c r="H3" i="63"/>
  <c r="H4" i="63"/>
  <c r="AA4" i="63" s="1"/>
  <c r="H15" i="63"/>
  <c r="AA15" i="63" s="1"/>
  <c r="H12" i="63"/>
  <c r="AA12" i="63" s="1"/>
  <c r="H39" i="63"/>
  <c r="AA39" i="63" s="1"/>
  <c r="H33" i="63"/>
  <c r="AA33" i="63" s="1"/>
  <c r="H9" i="63"/>
  <c r="AA9" i="63" s="1"/>
  <c r="H31" i="63"/>
  <c r="AA31" i="63" s="1"/>
  <c r="H32" i="63"/>
  <c r="AA32" i="63" s="1"/>
  <c r="H8" i="63"/>
  <c r="AA8" i="63" s="1"/>
  <c r="H10" i="63"/>
  <c r="AA10" i="63" s="1"/>
  <c r="H5" i="63"/>
  <c r="AA5" i="63" s="1"/>
  <c r="H23" i="63"/>
  <c r="AA23" i="63" s="1"/>
  <c r="H41" i="63"/>
  <c r="AA41" i="63" s="1"/>
  <c r="H24" i="63"/>
  <c r="AA24" i="63" s="1"/>
  <c r="H11" i="63"/>
  <c r="AA11" i="63" s="1"/>
  <c r="H35" i="63"/>
  <c r="AA35" i="63" s="1"/>
  <c r="H28" i="63"/>
  <c r="AA28" i="63" s="1"/>
  <c r="H7" i="63"/>
  <c r="AA7" i="63" s="1"/>
  <c r="H25" i="63"/>
  <c r="AA25" i="63" s="1"/>
  <c r="H14" i="63"/>
  <c r="AA14" i="63" s="1"/>
  <c r="H36" i="63"/>
  <c r="AA36" i="63" s="1"/>
  <c r="H34" i="63"/>
  <c r="AA34" i="63" s="1"/>
  <c r="H42" i="63"/>
  <c r="AA42" i="63" s="1"/>
  <c r="H16" i="63"/>
  <c r="AA16" i="63" s="1"/>
  <c r="H22" i="63"/>
  <c r="AA22" i="63" s="1"/>
  <c r="H37" i="63"/>
  <c r="AA37" i="63" s="1"/>
  <c r="H38" i="63"/>
  <c r="AA38" i="63" s="1"/>
  <c r="H6" i="63"/>
  <c r="AA6" i="63" s="1"/>
  <c r="H40" i="63"/>
  <c r="H18" i="63"/>
  <c r="AA18" i="63" s="1"/>
  <c r="H26" i="63"/>
  <c r="AD47" i="63"/>
  <c r="AD46" i="63"/>
  <c r="N45" i="63"/>
  <c r="T42" i="63"/>
  <c r="N18" i="63"/>
  <c r="O18" i="63" s="1"/>
  <c r="T41" i="63"/>
  <c r="N40" i="63"/>
  <c r="O40" i="63" s="1"/>
  <c r="T40" i="63"/>
  <c r="N6" i="63"/>
  <c r="O6" i="63" s="1"/>
  <c r="T39" i="63"/>
  <c r="N38" i="63"/>
  <c r="O38" i="63" s="1"/>
  <c r="T38" i="63"/>
  <c r="N37" i="63"/>
  <c r="O37" i="63" s="1"/>
  <c r="T37" i="63"/>
  <c r="N22" i="63"/>
  <c r="O22" i="63" s="1"/>
  <c r="T36" i="63"/>
  <c r="N16" i="63"/>
  <c r="O16" i="63" s="1"/>
  <c r="T35" i="63"/>
  <c r="N42" i="63"/>
  <c r="O42" i="63" s="1"/>
  <c r="T34" i="63"/>
  <c r="N34" i="63"/>
  <c r="O34" i="63" s="1"/>
  <c r="T33" i="63"/>
  <c r="N36" i="63"/>
  <c r="O36" i="63" s="1"/>
  <c r="T32" i="63"/>
  <c r="N14" i="63"/>
  <c r="O14" i="63" s="1"/>
  <c r="T31" i="63"/>
  <c r="N25" i="63"/>
  <c r="O25" i="63" s="1"/>
  <c r="T30" i="63"/>
  <c r="N7" i="63"/>
  <c r="O7" i="63" s="1"/>
  <c r="T29" i="63"/>
  <c r="N28" i="63"/>
  <c r="O28" i="63" s="1"/>
  <c r="T28" i="63"/>
  <c r="N35" i="63"/>
  <c r="O35" i="63" s="1"/>
  <c r="T27" i="63"/>
  <c r="N11" i="63"/>
  <c r="O11" i="63" s="1"/>
  <c r="T26" i="63"/>
  <c r="N24" i="63"/>
  <c r="O24" i="63" s="1"/>
  <c r="T25" i="63"/>
  <c r="N41" i="63"/>
  <c r="O41" i="63" s="1"/>
  <c r="T24" i="63"/>
  <c r="N23" i="63"/>
  <c r="O23" i="63" s="1"/>
  <c r="T23" i="63"/>
  <c r="N5" i="63"/>
  <c r="O5" i="63" s="1"/>
  <c r="T22" i="63"/>
  <c r="N10" i="63"/>
  <c r="O10" i="63" s="1"/>
  <c r="T21" i="63"/>
  <c r="N8" i="63"/>
  <c r="O8" i="63" s="1"/>
  <c r="T20" i="63"/>
  <c r="N32" i="63"/>
  <c r="O32" i="63" s="1"/>
  <c r="T19" i="63"/>
  <c r="N31" i="63"/>
  <c r="O31" i="63" s="1"/>
  <c r="T18" i="63"/>
  <c r="N9" i="63"/>
  <c r="O9" i="63" s="1"/>
  <c r="T17" i="63"/>
  <c r="N33" i="63"/>
  <c r="O33" i="63" s="1"/>
  <c r="T16" i="63"/>
  <c r="N39" i="63"/>
  <c r="O39" i="63" s="1"/>
  <c r="T15" i="63"/>
  <c r="N12" i="63"/>
  <c r="O12" i="63" s="1"/>
  <c r="T14" i="63"/>
  <c r="N15" i="63"/>
  <c r="O15" i="63" s="1"/>
  <c r="T13" i="63"/>
  <c r="N4" i="63"/>
  <c r="O4" i="63" s="1"/>
  <c r="T12" i="63"/>
  <c r="N3" i="63"/>
  <c r="O3" i="63" s="1"/>
  <c r="T11" i="63"/>
  <c r="N17" i="63"/>
  <c r="O17" i="63" s="1"/>
  <c r="T10" i="63"/>
  <c r="N29" i="63"/>
  <c r="O29" i="63" s="1"/>
  <c r="T9" i="63"/>
  <c r="N13" i="63"/>
  <c r="O13" i="63" s="1"/>
  <c r="T8" i="63"/>
  <c r="N30" i="63"/>
  <c r="O30" i="63" s="1"/>
  <c r="AE7" i="63"/>
  <c r="AC7" i="63"/>
  <c r="AB7" i="63"/>
  <c r="T7" i="63"/>
  <c r="N20" i="63"/>
  <c r="O20" i="63" s="1"/>
  <c r="AE6" i="63"/>
  <c r="AC6" i="63"/>
  <c r="AB6" i="63"/>
  <c r="T6" i="63"/>
  <c r="N27" i="63"/>
  <c r="O27" i="63" s="1"/>
  <c r="AE5" i="63"/>
  <c r="AC5" i="63"/>
  <c r="AB5" i="63"/>
  <c r="T5" i="63"/>
  <c r="N19" i="63"/>
  <c r="O19" i="63" s="1"/>
  <c r="AE4" i="63"/>
  <c r="AC4" i="63"/>
  <c r="AB4" i="63"/>
  <c r="T4" i="63"/>
  <c r="N21" i="63"/>
  <c r="O21" i="63" s="1"/>
  <c r="U4" i="63" s="1"/>
  <c r="AE3" i="63"/>
  <c r="AC3" i="63"/>
  <c r="AB3" i="63"/>
  <c r="T3" i="63"/>
  <c r="N26" i="63"/>
  <c r="O26" i="63" s="1"/>
  <c r="V5" i="43"/>
  <c r="V6" i="43"/>
  <c r="V7" i="43"/>
  <c r="V8" i="43"/>
  <c r="V9" i="43"/>
  <c r="V10" i="43"/>
  <c r="V11" i="43"/>
  <c r="V12" i="43"/>
  <c r="V13" i="43"/>
  <c r="V14" i="43"/>
  <c r="V15" i="43"/>
  <c r="V16" i="43"/>
  <c r="V17" i="43"/>
  <c r="V18" i="43"/>
  <c r="V19" i="43"/>
  <c r="V20" i="43"/>
  <c r="V21" i="43"/>
  <c r="V22" i="43"/>
  <c r="V23" i="43"/>
  <c r="V24" i="43"/>
  <c r="V25" i="43"/>
  <c r="V26" i="43"/>
  <c r="V27" i="43"/>
  <c r="V28" i="43"/>
  <c r="V29" i="43"/>
  <c r="V30" i="43"/>
  <c r="V31" i="43"/>
  <c r="V32" i="43"/>
  <c r="V33" i="43"/>
  <c r="V34" i="43"/>
  <c r="V35" i="43"/>
  <c r="V36" i="43"/>
  <c r="V37" i="43"/>
  <c r="V38" i="43"/>
  <c r="V39" i="43"/>
  <c r="V40" i="43"/>
  <c r="V41" i="43"/>
  <c r="V42" i="43"/>
  <c r="V43" i="43"/>
  <c r="V44" i="43"/>
  <c r="V45" i="43"/>
  <c r="V46" i="43"/>
  <c r="V47" i="43"/>
  <c r="V48" i="43"/>
  <c r="V49" i="43"/>
  <c r="V50" i="43"/>
  <c r="V51" i="43"/>
  <c r="V52" i="43"/>
  <c r="V53" i="43"/>
  <c r="V54" i="43"/>
  <c r="V55" i="43"/>
  <c r="V56" i="43"/>
  <c r="V57" i="43"/>
  <c r="V58" i="43"/>
  <c r="V59" i="43"/>
  <c r="V60" i="43"/>
  <c r="V61" i="43"/>
  <c r="V62" i="43"/>
  <c r="V63" i="43"/>
  <c r="V64" i="43"/>
  <c r="V4" i="43"/>
  <c r="AD5" i="43"/>
  <c r="AD6" i="43"/>
  <c r="AD7" i="43"/>
  <c r="AD8" i="43"/>
  <c r="AD9" i="43"/>
  <c r="AD10" i="43"/>
  <c r="AD11" i="43"/>
  <c r="AD12" i="43"/>
  <c r="AD13" i="43"/>
  <c r="AD14" i="43"/>
  <c r="AD15" i="43"/>
  <c r="AD16" i="43"/>
  <c r="AD17" i="43"/>
  <c r="AD18" i="43"/>
  <c r="AD19" i="43"/>
  <c r="AD20" i="43"/>
  <c r="AD21" i="43"/>
  <c r="AD22" i="43"/>
  <c r="AD23" i="43"/>
  <c r="AD24" i="43"/>
  <c r="AD25" i="43"/>
  <c r="AD26" i="43"/>
  <c r="AD27" i="43"/>
  <c r="AD28" i="43"/>
  <c r="AD29" i="43"/>
  <c r="AD30" i="43"/>
  <c r="AD31" i="43"/>
  <c r="AD32" i="43"/>
  <c r="AD33" i="43"/>
  <c r="AD34" i="43"/>
  <c r="AD35" i="43"/>
  <c r="AD36" i="43"/>
  <c r="AD37" i="43"/>
  <c r="AD38" i="43"/>
  <c r="AD39" i="43"/>
  <c r="AD40" i="43"/>
  <c r="AD41" i="43"/>
  <c r="AD42" i="43"/>
  <c r="AD43" i="43"/>
  <c r="AD44" i="43"/>
  <c r="AD45" i="43"/>
  <c r="AD46" i="43"/>
  <c r="AD47" i="43"/>
  <c r="AD48" i="43"/>
  <c r="AD49" i="43"/>
  <c r="AD50" i="43"/>
  <c r="AD51" i="43"/>
  <c r="AD52" i="43"/>
  <c r="AD53" i="43"/>
  <c r="AD54" i="43"/>
  <c r="AD55" i="43"/>
  <c r="AD56" i="43"/>
  <c r="AD57" i="43"/>
  <c r="AD58" i="43"/>
  <c r="AD59" i="43"/>
  <c r="AD60" i="43"/>
  <c r="AD61" i="43"/>
  <c r="AD62" i="43"/>
  <c r="AD63" i="43"/>
  <c r="AD64" i="43"/>
  <c r="AD4" i="43"/>
  <c r="AT5" i="43"/>
  <c r="AT6" i="43"/>
  <c r="AT8" i="43"/>
  <c r="AT10" i="43"/>
  <c r="AT11" i="43"/>
  <c r="AT12" i="43"/>
  <c r="AT13" i="43"/>
  <c r="AT15" i="43"/>
  <c r="AT16" i="43"/>
  <c r="AT17" i="43"/>
  <c r="AT18" i="43"/>
  <c r="AT19" i="43"/>
  <c r="AT20" i="43"/>
  <c r="AT21" i="43"/>
  <c r="AT22" i="43"/>
  <c r="AT23" i="43"/>
  <c r="AT26" i="43"/>
  <c r="AT27" i="43"/>
  <c r="AT29" i="43"/>
  <c r="AT30" i="43"/>
  <c r="AT31" i="43"/>
  <c r="AT33" i="43"/>
  <c r="AT34" i="43"/>
  <c r="AT36" i="43"/>
  <c r="AT40" i="43"/>
  <c r="AT41" i="43"/>
  <c r="AT42" i="43"/>
  <c r="AT43" i="43"/>
  <c r="AT44" i="43"/>
  <c r="AT46" i="43"/>
  <c r="AT47" i="43"/>
  <c r="AT48" i="43"/>
  <c r="AT50" i="43"/>
  <c r="AT51" i="43"/>
  <c r="AT52" i="43"/>
  <c r="AT53" i="43"/>
  <c r="AT54" i="43"/>
  <c r="AT55" i="43"/>
  <c r="AT56" i="43"/>
  <c r="AT4" i="43"/>
  <c r="AB4" i="62"/>
  <c r="AC4" i="62"/>
  <c r="AD4" i="62"/>
  <c r="AF4" i="62" s="1"/>
  <c r="AE4" i="62"/>
  <c r="AB5" i="62"/>
  <c r="AD5" i="62" s="1"/>
  <c r="AF5" i="62" s="1"/>
  <c r="AC5" i="62"/>
  <c r="AE5" i="62"/>
  <c r="AB6" i="62"/>
  <c r="AD6" i="62" s="1"/>
  <c r="AF6" i="62" s="1"/>
  <c r="AC6" i="62"/>
  <c r="AE6" i="62"/>
  <c r="AB7" i="62"/>
  <c r="AD7" i="62" s="1"/>
  <c r="AF7" i="62" s="1"/>
  <c r="AC7" i="62"/>
  <c r="AE7" i="62"/>
  <c r="AA5" i="62"/>
  <c r="AA6" i="62"/>
  <c r="AA7" i="62"/>
  <c r="AA8" i="62"/>
  <c r="AA9" i="62"/>
  <c r="AA10" i="62"/>
  <c r="AA11" i="62"/>
  <c r="AA12" i="62"/>
  <c r="AA13" i="62"/>
  <c r="AA14" i="62"/>
  <c r="AA15" i="62"/>
  <c r="AA16" i="62"/>
  <c r="AA17" i="62"/>
  <c r="AA18" i="62"/>
  <c r="AA19" i="62"/>
  <c r="AA20" i="62"/>
  <c r="AA21" i="62"/>
  <c r="AA22" i="62"/>
  <c r="AA23" i="62"/>
  <c r="AA24" i="62"/>
  <c r="AA25" i="62"/>
  <c r="AA26" i="62"/>
  <c r="AA27" i="62"/>
  <c r="AA28" i="62"/>
  <c r="AA29" i="62"/>
  <c r="AA30" i="62"/>
  <c r="AA31" i="62"/>
  <c r="AA32" i="62"/>
  <c r="AA33" i="62"/>
  <c r="AA34" i="62"/>
  <c r="AA35" i="62"/>
  <c r="AA36" i="62"/>
  <c r="AA37" i="62"/>
  <c r="AA38" i="62"/>
  <c r="AA39" i="62"/>
  <c r="AA40" i="62"/>
  <c r="AA41" i="62"/>
  <c r="AA42" i="62"/>
  <c r="AA4" i="62"/>
  <c r="AA3" i="62"/>
  <c r="AL5" i="43"/>
  <c r="AL6" i="43"/>
  <c r="AL7" i="43"/>
  <c r="AL8" i="43"/>
  <c r="AL9" i="43"/>
  <c r="AL10" i="43"/>
  <c r="AL11" i="43"/>
  <c r="AL12" i="43"/>
  <c r="AL13" i="43"/>
  <c r="AL14" i="43"/>
  <c r="AL15" i="43"/>
  <c r="AL16" i="43"/>
  <c r="AL17" i="43"/>
  <c r="AL18" i="43"/>
  <c r="AL19" i="43"/>
  <c r="AL20" i="43"/>
  <c r="AL21" i="43"/>
  <c r="AL22" i="43"/>
  <c r="AL23" i="43"/>
  <c r="AL24" i="43"/>
  <c r="AL25" i="43"/>
  <c r="AL26" i="43"/>
  <c r="AL27" i="43"/>
  <c r="AL28" i="43"/>
  <c r="AL29" i="43"/>
  <c r="AL30" i="43"/>
  <c r="AL31" i="43"/>
  <c r="AL32" i="43"/>
  <c r="AL33" i="43"/>
  <c r="AL34" i="43"/>
  <c r="AL35" i="43"/>
  <c r="AL36" i="43"/>
  <c r="AL37" i="43"/>
  <c r="AL38" i="43"/>
  <c r="AL39" i="43"/>
  <c r="AL40" i="43"/>
  <c r="AL41" i="43"/>
  <c r="AL42" i="43"/>
  <c r="AL43" i="43"/>
  <c r="AL44" i="43"/>
  <c r="AL45" i="43"/>
  <c r="AL46" i="43"/>
  <c r="AL47" i="43"/>
  <c r="AL48" i="43"/>
  <c r="AL49" i="43"/>
  <c r="AL50" i="43"/>
  <c r="AL51" i="43"/>
  <c r="AL52" i="43"/>
  <c r="AL53" i="43"/>
  <c r="AL54" i="43"/>
  <c r="AL55" i="43"/>
  <c r="AL56" i="43"/>
  <c r="AL57" i="43"/>
  <c r="AL58" i="43"/>
  <c r="AL59" i="43"/>
  <c r="AL60" i="43"/>
  <c r="AL61" i="43"/>
  <c r="AL62" i="43"/>
  <c r="AL63" i="43"/>
  <c r="AL64" i="43"/>
  <c r="AL4" i="43"/>
  <c r="AN44" i="43"/>
  <c r="BQ44" i="43" s="1"/>
  <c r="AO44" i="43"/>
  <c r="AP44" i="43"/>
  <c r="AQ44" i="43"/>
  <c r="AR44" i="43"/>
  <c r="AS44" i="43"/>
  <c r="AN46" i="43"/>
  <c r="BQ46" i="43" s="1"/>
  <c r="AO46" i="43"/>
  <c r="AP46" i="43"/>
  <c r="AQ46" i="43"/>
  <c r="AR46" i="43"/>
  <c r="AS46" i="43"/>
  <c r="AN47" i="43"/>
  <c r="BQ47" i="43" s="1"/>
  <c r="AO47" i="43"/>
  <c r="AP47" i="43"/>
  <c r="AQ47" i="43"/>
  <c r="AR47" i="43"/>
  <c r="AS47" i="43"/>
  <c r="AN48" i="43"/>
  <c r="BQ48" i="43" s="1"/>
  <c r="AO48" i="43"/>
  <c r="AP48" i="43"/>
  <c r="AQ48" i="43"/>
  <c r="AR48" i="43"/>
  <c r="AS48" i="43"/>
  <c r="AN50" i="43"/>
  <c r="BQ50" i="43" s="1"/>
  <c r="AO50" i="43"/>
  <c r="AP50" i="43"/>
  <c r="AQ50" i="43"/>
  <c r="AR50" i="43"/>
  <c r="AS50" i="43"/>
  <c r="AN51" i="43"/>
  <c r="BQ51" i="43" s="1"/>
  <c r="AO51" i="43"/>
  <c r="AP51" i="43"/>
  <c r="AQ51" i="43"/>
  <c r="AR51" i="43"/>
  <c r="AS51" i="43"/>
  <c r="AN52" i="43"/>
  <c r="BQ52" i="43" s="1"/>
  <c r="AO52" i="43"/>
  <c r="AP52" i="43"/>
  <c r="AQ52" i="43"/>
  <c r="AR52" i="43"/>
  <c r="AS52" i="43"/>
  <c r="AN53" i="43"/>
  <c r="BQ53" i="43" s="1"/>
  <c r="AO53" i="43"/>
  <c r="AP53" i="43"/>
  <c r="AQ53" i="43"/>
  <c r="AR53" i="43"/>
  <c r="AS53" i="43"/>
  <c r="AN54" i="43"/>
  <c r="BQ54" i="43" s="1"/>
  <c r="AO54" i="43"/>
  <c r="AP54" i="43"/>
  <c r="AQ54" i="43"/>
  <c r="AR54" i="43"/>
  <c r="AS54" i="43"/>
  <c r="AN55" i="43"/>
  <c r="BQ55" i="43" s="1"/>
  <c r="AO55" i="43"/>
  <c r="AP55" i="43"/>
  <c r="AQ55" i="43"/>
  <c r="AR55" i="43"/>
  <c r="AS55" i="43"/>
  <c r="AN56" i="43"/>
  <c r="BQ56" i="43" s="1"/>
  <c r="AO56" i="43"/>
  <c r="AP56" i="43"/>
  <c r="AQ56" i="43"/>
  <c r="AR56" i="43"/>
  <c r="AS56" i="43"/>
  <c r="AN5" i="43"/>
  <c r="BQ5" i="43" s="1"/>
  <c r="AO5" i="43"/>
  <c r="AP5" i="43"/>
  <c r="AQ5" i="43"/>
  <c r="AR5" i="43"/>
  <c r="AS5" i="43"/>
  <c r="AN6" i="43"/>
  <c r="BQ6" i="43" s="1"/>
  <c r="AO6" i="43"/>
  <c r="AP6" i="43"/>
  <c r="AQ6" i="43"/>
  <c r="AR6" i="43"/>
  <c r="AS6" i="43"/>
  <c r="AN8" i="43"/>
  <c r="BQ8" i="43" s="1"/>
  <c r="AO8" i="43"/>
  <c r="AP8" i="43"/>
  <c r="AQ8" i="43"/>
  <c r="AR8" i="43"/>
  <c r="AS8" i="43"/>
  <c r="AN10" i="43"/>
  <c r="BQ10" i="43" s="1"/>
  <c r="AO10" i="43"/>
  <c r="AP10" i="43"/>
  <c r="AQ10" i="43"/>
  <c r="AR10" i="43"/>
  <c r="AS10" i="43"/>
  <c r="AN11" i="43"/>
  <c r="BQ11" i="43" s="1"/>
  <c r="AO11" i="43"/>
  <c r="AP11" i="43"/>
  <c r="AQ11" i="43"/>
  <c r="AR11" i="43"/>
  <c r="AS11" i="43"/>
  <c r="AN12" i="43"/>
  <c r="BQ12" i="43" s="1"/>
  <c r="AO12" i="43"/>
  <c r="AP12" i="43"/>
  <c r="AQ12" i="43"/>
  <c r="AR12" i="43"/>
  <c r="AS12" i="43"/>
  <c r="AN13" i="43"/>
  <c r="BQ13" i="43" s="1"/>
  <c r="AO13" i="43"/>
  <c r="AP13" i="43"/>
  <c r="AQ13" i="43"/>
  <c r="AR13" i="43"/>
  <c r="AS13" i="43"/>
  <c r="AN15" i="43"/>
  <c r="BQ15" i="43" s="1"/>
  <c r="AO15" i="43"/>
  <c r="AP15" i="43"/>
  <c r="AQ15" i="43"/>
  <c r="AR15" i="43"/>
  <c r="AS15" i="43"/>
  <c r="AN16" i="43"/>
  <c r="BQ16" i="43" s="1"/>
  <c r="AO16" i="43"/>
  <c r="AP16" i="43"/>
  <c r="AQ16" i="43"/>
  <c r="AR16" i="43"/>
  <c r="AS16" i="43"/>
  <c r="AN17" i="43"/>
  <c r="BQ17" i="43" s="1"/>
  <c r="AO17" i="43"/>
  <c r="AP17" i="43"/>
  <c r="AQ17" i="43"/>
  <c r="AR17" i="43"/>
  <c r="AS17" i="43"/>
  <c r="AN18" i="43"/>
  <c r="BQ18" i="43" s="1"/>
  <c r="AO18" i="43"/>
  <c r="AP18" i="43"/>
  <c r="AQ18" i="43"/>
  <c r="AR18" i="43"/>
  <c r="AS18" i="43"/>
  <c r="AN19" i="43"/>
  <c r="BQ19" i="43" s="1"/>
  <c r="AO19" i="43"/>
  <c r="AP19" i="43"/>
  <c r="AQ19" i="43"/>
  <c r="AR19" i="43"/>
  <c r="AS19" i="43"/>
  <c r="AN20" i="43"/>
  <c r="BQ20" i="43" s="1"/>
  <c r="AO20" i="43"/>
  <c r="AP20" i="43"/>
  <c r="AQ20" i="43"/>
  <c r="AR20" i="43"/>
  <c r="AS20" i="43"/>
  <c r="AN21" i="43"/>
  <c r="BQ21" i="43" s="1"/>
  <c r="AO21" i="43"/>
  <c r="AP21" i="43"/>
  <c r="AQ21" i="43"/>
  <c r="AR21" i="43"/>
  <c r="AS21" i="43"/>
  <c r="AN22" i="43"/>
  <c r="BQ22" i="43" s="1"/>
  <c r="AO22" i="43"/>
  <c r="AP22" i="43"/>
  <c r="AQ22" i="43"/>
  <c r="AR22" i="43"/>
  <c r="AS22" i="43"/>
  <c r="AN23" i="43"/>
  <c r="BQ23" i="43" s="1"/>
  <c r="AO23" i="43"/>
  <c r="AP23" i="43"/>
  <c r="AQ23" i="43"/>
  <c r="AR23" i="43"/>
  <c r="AS23" i="43"/>
  <c r="AN26" i="43"/>
  <c r="BQ26" i="43" s="1"/>
  <c r="AO26" i="43"/>
  <c r="AP26" i="43"/>
  <c r="AQ26" i="43"/>
  <c r="AR26" i="43"/>
  <c r="AS26" i="43"/>
  <c r="AN27" i="43"/>
  <c r="BQ27" i="43" s="1"/>
  <c r="AO27" i="43"/>
  <c r="AP27" i="43"/>
  <c r="AQ27" i="43"/>
  <c r="AR27" i="43"/>
  <c r="AS27" i="43"/>
  <c r="AN29" i="43"/>
  <c r="BQ29" i="43" s="1"/>
  <c r="AO29" i="43"/>
  <c r="AP29" i="43"/>
  <c r="AQ29" i="43"/>
  <c r="AR29" i="43"/>
  <c r="AS29" i="43"/>
  <c r="AN30" i="43"/>
  <c r="BQ30" i="43" s="1"/>
  <c r="AO30" i="43"/>
  <c r="AP30" i="43"/>
  <c r="AQ30" i="43"/>
  <c r="AR30" i="43"/>
  <c r="AS30" i="43"/>
  <c r="AN31" i="43"/>
  <c r="BQ31" i="43" s="1"/>
  <c r="AO31" i="43"/>
  <c r="AP31" i="43"/>
  <c r="AQ31" i="43"/>
  <c r="AR31" i="43"/>
  <c r="AS31" i="43"/>
  <c r="AN33" i="43"/>
  <c r="BQ33" i="43" s="1"/>
  <c r="AO33" i="43"/>
  <c r="AP33" i="43"/>
  <c r="AQ33" i="43"/>
  <c r="AR33" i="43"/>
  <c r="AS33" i="43"/>
  <c r="AN34" i="43"/>
  <c r="BQ34" i="43" s="1"/>
  <c r="AO34" i="43"/>
  <c r="AP34" i="43"/>
  <c r="AQ34" i="43"/>
  <c r="AR34" i="43"/>
  <c r="AS34" i="43"/>
  <c r="AN36" i="43"/>
  <c r="BQ36" i="43" s="1"/>
  <c r="AO36" i="43"/>
  <c r="AP36" i="43"/>
  <c r="AQ36" i="43"/>
  <c r="AR36" i="43"/>
  <c r="AS36" i="43"/>
  <c r="AN40" i="43"/>
  <c r="BQ40" i="43" s="1"/>
  <c r="AO40" i="43"/>
  <c r="AP40" i="43"/>
  <c r="AQ40" i="43"/>
  <c r="AR40" i="43"/>
  <c r="AS40" i="43"/>
  <c r="AN41" i="43"/>
  <c r="BQ41" i="43" s="1"/>
  <c r="AO41" i="43"/>
  <c r="AP41" i="43"/>
  <c r="AQ41" i="43"/>
  <c r="AR41" i="43"/>
  <c r="AS41" i="43"/>
  <c r="AN42" i="43"/>
  <c r="BQ42" i="43" s="1"/>
  <c r="AO42" i="43"/>
  <c r="AP42" i="43"/>
  <c r="AQ42" i="43"/>
  <c r="AR42" i="43"/>
  <c r="AS42" i="43"/>
  <c r="AN43" i="43"/>
  <c r="BQ43" i="43" s="1"/>
  <c r="AO43" i="43"/>
  <c r="AP43" i="43"/>
  <c r="AQ43" i="43"/>
  <c r="AR43" i="43"/>
  <c r="AS43" i="43"/>
  <c r="AS4" i="43"/>
  <c r="AR4" i="43"/>
  <c r="AQ4" i="43"/>
  <c r="AP4" i="43"/>
  <c r="AO4" i="43"/>
  <c r="AN4" i="43"/>
  <c r="BQ4" i="43" s="1"/>
  <c r="T4" i="62"/>
  <c r="T5" i="62"/>
  <c r="T6" i="62"/>
  <c r="T7" i="62"/>
  <c r="T8" i="62"/>
  <c r="T9" i="62"/>
  <c r="T10" i="62"/>
  <c r="T11" i="62"/>
  <c r="T12" i="62"/>
  <c r="T13" i="62"/>
  <c r="T14" i="62"/>
  <c r="T15" i="62"/>
  <c r="T16" i="62"/>
  <c r="T17" i="62"/>
  <c r="T18" i="62"/>
  <c r="T19" i="62"/>
  <c r="T20" i="62"/>
  <c r="T21" i="62"/>
  <c r="T22" i="62"/>
  <c r="T23" i="62"/>
  <c r="T24" i="62"/>
  <c r="T25" i="62"/>
  <c r="T26" i="62"/>
  <c r="T27" i="62"/>
  <c r="T28" i="62"/>
  <c r="T29" i="62"/>
  <c r="T30" i="62"/>
  <c r="T31" i="62"/>
  <c r="T32" i="62"/>
  <c r="T33" i="62"/>
  <c r="T34" i="62"/>
  <c r="T35" i="62"/>
  <c r="T36" i="62"/>
  <c r="T37" i="62"/>
  <c r="T38" i="62"/>
  <c r="T39" i="62"/>
  <c r="T40" i="62"/>
  <c r="T41" i="62"/>
  <c r="T42" i="62"/>
  <c r="A68" i="43"/>
  <c r="AF26" i="43"/>
  <c r="AG26" i="43"/>
  <c r="AH26" i="43"/>
  <c r="AI26" i="43"/>
  <c r="AJ26" i="43"/>
  <c r="AK26" i="43"/>
  <c r="AF40" i="43"/>
  <c r="AG40" i="43"/>
  <c r="AH40" i="43"/>
  <c r="AI40" i="43"/>
  <c r="AJ40" i="43"/>
  <c r="AK40" i="43"/>
  <c r="AF67" i="43"/>
  <c r="AG67" i="43"/>
  <c r="AH67" i="43"/>
  <c r="AI67" i="43"/>
  <c r="AJ67" i="43"/>
  <c r="AK67" i="43"/>
  <c r="AF79" i="43"/>
  <c r="AG79" i="43"/>
  <c r="AH79" i="43"/>
  <c r="AI79" i="43"/>
  <c r="AJ79" i="43"/>
  <c r="AK79" i="43"/>
  <c r="AF80" i="43"/>
  <c r="AG80" i="43"/>
  <c r="AH80" i="43"/>
  <c r="AI80" i="43"/>
  <c r="AJ80" i="43"/>
  <c r="AK80" i="43"/>
  <c r="P67" i="43"/>
  <c r="Q67" i="43"/>
  <c r="R67" i="43"/>
  <c r="S67" i="43"/>
  <c r="T67" i="43"/>
  <c r="U67" i="43"/>
  <c r="H67" i="43"/>
  <c r="I67" i="43"/>
  <c r="K67" i="43"/>
  <c r="L67" i="43"/>
  <c r="M67" i="43"/>
  <c r="H79" i="43"/>
  <c r="I79" i="43"/>
  <c r="K79" i="43"/>
  <c r="L79" i="43"/>
  <c r="M79" i="43"/>
  <c r="H80" i="43"/>
  <c r="I80" i="43"/>
  <c r="K80" i="43"/>
  <c r="L80" i="43"/>
  <c r="M80" i="43"/>
  <c r="X67" i="43"/>
  <c r="Y67" i="43"/>
  <c r="Z67" i="43"/>
  <c r="AA67" i="43"/>
  <c r="AB67" i="43"/>
  <c r="AC67" i="43"/>
  <c r="AX68" i="43" l="1"/>
  <c r="AZ69" i="43"/>
  <c r="AV71" i="43"/>
  <c r="BR71" i="43" s="1"/>
  <c r="AX72" i="43"/>
  <c r="AZ73" i="43"/>
  <c r="AV75" i="43"/>
  <c r="BR75" i="43" s="1"/>
  <c r="AX76" i="43"/>
  <c r="AZ77" i="43"/>
  <c r="BA74" i="43"/>
  <c r="BA78" i="43"/>
  <c r="AY68" i="43"/>
  <c r="BA69" i="43"/>
  <c r="AW71" i="43"/>
  <c r="AY72" i="43"/>
  <c r="BA73" i="43"/>
  <c r="AW75" i="43"/>
  <c r="AY76" i="43"/>
  <c r="BA77" i="43"/>
  <c r="AZ68" i="43"/>
  <c r="AX71" i="43"/>
  <c r="AV74" i="43"/>
  <c r="BR74" i="43" s="1"/>
  <c r="AZ76" i="43"/>
  <c r="AV68" i="43"/>
  <c r="BR68" i="43" s="1"/>
  <c r="AX77" i="43"/>
  <c r="BA70" i="43"/>
  <c r="AV70" i="43"/>
  <c r="BR70" i="43" s="1"/>
  <c r="AZ72" i="43"/>
  <c r="AX75" i="43"/>
  <c r="AV78" i="43"/>
  <c r="BR78" i="43" s="1"/>
  <c r="AZ74" i="43"/>
  <c r="BA68" i="43"/>
  <c r="AW70" i="43"/>
  <c r="AY71" i="43"/>
  <c r="BA72" i="43"/>
  <c r="AW74" i="43"/>
  <c r="AY75" i="43"/>
  <c r="BA76" i="43"/>
  <c r="AW78" i="43"/>
  <c r="AY70" i="43"/>
  <c r="AW73" i="43"/>
  <c r="AW77" i="43"/>
  <c r="AX69" i="43"/>
  <c r="AZ78" i="43"/>
  <c r="AW72" i="43"/>
  <c r="AV69" i="43"/>
  <c r="BR69" i="43" s="1"/>
  <c r="AX70" i="43"/>
  <c r="AZ71" i="43"/>
  <c r="AV73" i="43"/>
  <c r="BR73" i="43" s="1"/>
  <c r="AX74" i="43"/>
  <c r="AZ75" i="43"/>
  <c r="AV77" i="43"/>
  <c r="BR77" i="43" s="1"/>
  <c r="AX78" i="43"/>
  <c r="AW69" i="43"/>
  <c r="AY74" i="43"/>
  <c r="AY78" i="43"/>
  <c r="AX73" i="43"/>
  <c r="AW68" i="43"/>
  <c r="AY77" i="43"/>
  <c r="BA71" i="43"/>
  <c r="BA75" i="43"/>
  <c r="AZ70" i="43"/>
  <c r="AV76" i="43"/>
  <c r="BR76" i="43" s="1"/>
  <c r="AY69" i="43"/>
  <c r="AW76" i="43"/>
  <c r="AV72" i="43"/>
  <c r="BR72" i="43" s="1"/>
  <c r="AY73" i="43"/>
  <c r="AZ59" i="43"/>
  <c r="AW23" i="43"/>
  <c r="AY57" i="43"/>
  <c r="AX7" i="43"/>
  <c r="AV37" i="43"/>
  <c r="BR37" i="43" s="1"/>
  <c r="AX63" i="43"/>
  <c r="BA9" i="43"/>
  <c r="AW37" i="43"/>
  <c r="AY63" i="43"/>
  <c r="AZ23" i="43"/>
  <c r="BA48" i="43"/>
  <c r="AY60" i="43"/>
  <c r="AV26" i="43"/>
  <c r="BR26" i="43" s="1"/>
  <c r="AV58" i="43"/>
  <c r="BR58" i="43" s="1"/>
  <c r="AY67" i="43"/>
  <c r="AZ37" i="43"/>
  <c r="BA13" i="43"/>
  <c r="AV40" i="43"/>
  <c r="BR40" i="43" s="1"/>
  <c r="AW24" i="43"/>
  <c r="AX57" i="43"/>
  <c r="AX24" i="43"/>
  <c r="AZ58" i="43"/>
  <c r="AZ9" i="43"/>
  <c r="AW38" i="43"/>
  <c r="AY64" i="43"/>
  <c r="AW13" i="43"/>
  <c r="AX38" i="43"/>
  <c r="AZ64" i="43"/>
  <c r="BA24" i="43"/>
  <c r="AV59" i="43"/>
  <c r="BR59" i="43" s="1"/>
  <c r="AX28" i="43"/>
  <c r="AW59" i="43"/>
  <c r="BB7" i="43"/>
  <c r="BA38" i="43"/>
  <c r="AV24" i="43"/>
  <c r="BR24" i="43" s="1"/>
  <c r="AV48" i="43"/>
  <c r="BR48" i="43" s="1"/>
  <c r="AV79" i="43"/>
  <c r="BR79" i="43" s="1"/>
  <c r="AY26" i="43"/>
  <c r="AY58" i="43"/>
  <c r="AZ26" i="43"/>
  <c r="BA59" i="43"/>
  <c r="AV13" i="43"/>
  <c r="BR13" i="43" s="1"/>
  <c r="AY40" i="43"/>
  <c r="AW58" i="43"/>
  <c r="AY23" i="43"/>
  <c r="AZ40" i="43"/>
  <c r="AW28" i="43"/>
  <c r="AW60" i="43"/>
  <c r="BA79" i="43"/>
  <c r="AY29" i="43"/>
  <c r="AX60" i="43"/>
  <c r="AV9" i="43"/>
  <c r="BR9" i="43" s="1"/>
  <c r="AX59" i="43"/>
  <c r="AX26" i="43"/>
  <c r="AW57" i="43"/>
  <c r="AX80" i="43"/>
  <c r="BA28" i="43"/>
  <c r="AX5" i="43"/>
  <c r="AY6" i="43"/>
  <c r="AZ8" i="43"/>
  <c r="BA10" i="43"/>
  <c r="BB11" i="43"/>
  <c r="AV14" i="43"/>
  <c r="BR14" i="43" s="1"/>
  <c r="AW15" i="43"/>
  <c r="AX16" i="43"/>
  <c r="AY17" i="43"/>
  <c r="AZ18" i="43"/>
  <c r="BA19" i="43"/>
  <c r="BB20" i="43"/>
  <c r="AV22" i="43"/>
  <c r="BR22" i="43" s="1"/>
  <c r="AW25" i="43"/>
  <c r="AX27" i="43"/>
  <c r="AY30" i="43"/>
  <c r="AZ31" i="43"/>
  <c r="BA33" i="43"/>
  <c r="BB34" i="43"/>
  <c r="AV36" i="43"/>
  <c r="BR36" i="43" s="1"/>
  <c r="AW39" i="43"/>
  <c r="AX41" i="43"/>
  <c r="AY42" i="43"/>
  <c r="AZ43" i="43"/>
  <c r="BA44" i="43"/>
  <c r="BB45" i="43"/>
  <c r="AV47" i="43"/>
  <c r="BR47" i="43" s="1"/>
  <c r="AW49" i="43"/>
  <c r="AX50" i="43"/>
  <c r="AY51" i="43"/>
  <c r="AZ52" i="43"/>
  <c r="BA53" i="43"/>
  <c r="BB54" i="43"/>
  <c r="AV56" i="43"/>
  <c r="BR56" i="43" s="1"/>
  <c r="BB58" i="43"/>
  <c r="BA4" i="43"/>
  <c r="AV5" i="43"/>
  <c r="BR5" i="43" s="1"/>
  <c r="AZ11" i="43"/>
  <c r="BB14" i="43"/>
  <c r="BA21" i="43"/>
  <c r="AX31" i="43"/>
  <c r="AV41" i="43"/>
  <c r="BR41" i="43" s="1"/>
  <c r="AZ45" i="43"/>
  <c r="AX52" i="43"/>
  <c r="BB64" i="43"/>
  <c r="AY43" i="43"/>
  <c r="AY52" i="43"/>
  <c r="BB4" i="43"/>
  <c r="AY5" i="43"/>
  <c r="AZ6" i="43"/>
  <c r="BA8" i="43"/>
  <c r="BB10" i="43"/>
  <c r="AV12" i="43"/>
  <c r="BR12" i="43" s="1"/>
  <c r="AW14" i="43"/>
  <c r="AX15" i="43"/>
  <c r="AY16" i="43"/>
  <c r="AZ17" i="43"/>
  <c r="BA18" i="43"/>
  <c r="BB19" i="43"/>
  <c r="AV21" i="43"/>
  <c r="BR21" i="43" s="1"/>
  <c r="AW22" i="43"/>
  <c r="AX25" i="43"/>
  <c r="AY27" i="43"/>
  <c r="AZ30" i="43"/>
  <c r="BA31" i="43"/>
  <c r="BB33" i="43"/>
  <c r="AV35" i="43"/>
  <c r="BR35" i="43" s="1"/>
  <c r="AW36" i="43"/>
  <c r="AX39" i="43"/>
  <c r="AY41" i="43"/>
  <c r="AZ42" i="43"/>
  <c r="BA43" i="43"/>
  <c r="BB44" i="43"/>
  <c r="AV46" i="43"/>
  <c r="BR46" i="43" s="1"/>
  <c r="AW47" i="43"/>
  <c r="AX49" i="43"/>
  <c r="AY50" i="43"/>
  <c r="AZ51" i="43"/>
  <c r="BA52" i="43"/>
  <c r="BB53" i="43"/>
  <c r="AV55" i="43"/>
  <c r="BR55" i="43" s="1"/>
  <c r="AW56" i="43"/>
  <c r="BB59" i="43"/>
  <c r="AZ4" i="43"/>
  <c r="AW6" i="43"/>
  <c r="BA12" i="43"/>
  <c r="AW17" i="43"/>
  <c r="AZ20" i="43"/>
  <c r="AW30" i="43"/>
  <c r="BB36" i="43"/>
  <c r="AY44" i="43"/>
  <c r="AW51" i="43"/>
  <c r="BA55" i="43"/>
  <c r="AZ5" i="43"/>
  <c r="BA6" i="43"/>
  <c r="BB8" i="43"/>
  <c r="AV11" i="43"/>
  <c r="BR11" i="43" s="1"/>
  <c r="AW12" i="43"/>
  <c r="AX14" i="43"/>
  <c r="AY15" i="43"/>
  <c r="AZ16" i="43"/>
  <c r="BA17" i="43"/>
  <c r="BB18" i="43"/>
  <c r="AV20" i="43"/>
  <c r="BR20" i="43" s="1"/>
  <c r="AW21" i="43"/>
  <c r="AX22" i="43"/>
  <c r="AY25" i="43"/>
  <c r="AZ27" i="43"/>
  <c r="BA30" i="43"/>
  <c r="BB31" i="43"/>
  <c r="AV34" i="43"/>
  <c r="BR34" i="43" s="1"/>
  <c r="AW35" i="43"/>
  <c r="AX36" i="43"/>
  <c r="AY39" i="43"/>
  <c r="AZ41" i="43"/>
  <c r="BA42" i="43"/>
  <c r="BB43" i="43"/>
  <c r="AV45" i="43"/>
  <c r="BR45" i="43" s="1"/>
  <c r="AW46" i="43"/>
  <c r="AX47" i="43"/>
  <c r="AY49" i="43"/>
  <c r="AZ50" i="43"/>
  <c r="BA51" i="43"/>
  <c r="BB52" i="43"/>
  <c r="AV54" i="43"/>
  <c r="BR54" i="43" s="1"/>
  <c r="AW55" i="43"/>
  <c r="AX56" i="43"/>
  <c r="BB60" i="43"/>
  <c r="AY4" i="43"/>
  <c r="AY33" i="43"/>
  <c r="AV50" i="43"/>
  <c r="BR50" i="43" s="1"/>
  <c r="AZ54" i="43"/>
  <c r="AX6" i="43"/>
  <c r="AZ10" i="43"/>
  <c r="AW16" i="43"/>
  <c r="AZ19" i="43"/>
  <c r="AV25" i="43"/>
  <c r="BR25" i="43" s="1"/>
  <c r="AX30" i="43"/>
  <c r="AV39" i="43"/>
  <c r="BR39" i="43" s="1"/>
  <c r="AZ44" i="43"/>
  <c r="AW50" i="43"/>
  <c r="BB55" i="43"/>
  <c r="BA5" i="43"/>
  <c r="BB6" i="43"/>
  <c r="AV10" i="43"/>
  <c r="BR10" i="43" s="1"/>
  <c r="AW11" i="43"/>
  <c r="AX12" i="43"/>
  <c r="AY14" i="43"/>
  <c r="AZ15" i="43"/>
  <c r="BA16" i="43"/>
  <c r="BB17" i="43"/>
  <c r="AV19" i="43"/>
  <c r="BR19" i="43" s="1"/>
  <c r="AW20" i="43"/>
  <c r="AX21" i="43"/>
  <c r="AY22" i="43"/>
  <c r="AZ25" i="43"/>
  <c r="BA27" i="43"/>
  <c r="BB30" i="43"/>
  <c r="AV33" i="43"/>
  <c r="BR33" i="43" s="1"/>
  <c r="AW34" i="43"/>
  <c r="AX35" i="43"/>
  <c r="AY36" i="43"/>
  <c r="AZ39" i="43"/>
  <c r="BA41" i="43"/>
  <c r="BB42" i="43"/>
  <c r="AV44" i="43"/>
  <c r="BR44" i="43" s="1"/>
  <c r="AW45" i="43"/>
  <c r="AX46" i="43"/>
  <c r="AY47" i="43"/>
  <c r="AZ49" i="43"/>
  <c r="BA50" i="43"/>
  <c r="BB51" i="43"/>
  <c r="AV53" i="43"/>
  <c r="BR53" i="43" s="1"/>
  <c r="AW54" i="43"/>
  <c r="AX55" i="43"/>
  <c r="AY56" i="43"/>
  <c r="BB61" i="43"/>
  <c r="AX4" i="43"/>
  <c r="AX8" i="43"/>
  <c r="AV16" i="43"/>
  <c r="BR16" i="43" s="1"/>
  <c r="AY19" i="43"/>
  <c r="AV27" i="43"/>
  <c r="BR27" i="43" s="1"/>
  <c r="BA35" i="43"/>
  <c r="AX43" i="43"/>
  <c r="BB47" i="43"/>
  <c r="BB56" i="43"/>
  <c r="AY8" i="43"/>
  <c r="BB12" i="43"/>
  <c r="AY18" i="43"/>
  <c r="AW27" i="43"/>
  <c r="BA34" i="43"/>
  <c r="AX42" i="43"/>
  <c r="AV49" i="43"/>
  <c r="BR49" i="43" s="1"/>
  <c r="BA54" i="43"/>
  <c r="BB5" i="43"/>
  <c r="AV8" i="43"/>
  <c r="BR8" i="43" s="1"/>
  <c r="AW10" i="43"/>
  <c r="AX11" i="43"/>
  <c r="AY12" i="43"/>
  <c r="AZ14" i="43"/>
  <c r="BA15" i="43"/>
  <c r="BB16" i="43"/>
  <c r="AV18" i="43"/>
  <c r="BR18" i="43" s="1"/>
  <c r="AW19" i="43"/>
  <c r="AX20" i="43"/>
  <c r="AY21" i="43"/>
  <c r="AZ22" i="43"/>
  <c r="BA25" i="43"/>
  <c r="BB27" i="43"/>
  <c r="AV31" i="43"/>
  <c r="BR31" i="43" s="1"/>
  <c r="AW33" i="43"/>
  <c r="AX34" i="43"/>
  <c r="AY35" i="43"/>
  <c r="AZ36" i="43"/>
  <c r="BA39" i="43"/>
  <c r="BB41" i="43"/>
  <c r="AV43" i="43"/>
  <c r="BR43" i="43" s="1"/>
  <c r="AW44" i="43"/>
  <c r="AX45" i="43"/>
  <c r="AY46" i="43"/>
  <c r="AZ47" i="43"/>
  <c r="BA49" i="43"/>
  <c r="BB50" i="43"/>
  <c r="AV52" i="43"/>
  <c r="BR52" i="43" s="1"/>
  <c r="AW53" i="43"/>
  <c r="AX54" i="43"/>
  <c r="AY55" i="43"/>
  <c r="AZ56" i="43"/>
  <c r="BB62" i="43"/>
  <c r="AW4" i="43"/>
  <c r="BA11" i="43"/>
  <c r="BA20" i="43"/>
  <c r="AZ33" i="43"/>
  <c r="AW41" i="43"/>
  <c r="BB46" i="43"/>
  <c r="AZ53" i="43"/>
  <c r="AV6" i="43"/>
  <c r="BR6" i="43" s="1"/>
  <c r="AW8" i="43"/>
  <c r="AX10" i="43"/>
  <c r="AY11" i="43"/>
  <c r="AZ12" i="43"/>
  <c r="BA14" i="43"/>
  <c r="BB15" i="43"/>
  <c r="AV17" i="43"/>
  <c r="BR17" i="43" s="1"/>
  <c r="AW18" i="43"/>
  <c r="AX19" i="43"/>
  <c r="AY20" i="43"/>
  <c r="AZ21" i="43"/>
  <c r="BA22" i="43"/>
  <c r="BB25" i="43"/>
  <c r="AV30" i="43"/>
  <c r="BR30" i="43" s="1"/>
  <c r="AW31" i="43"/>
  <c r="AX33" i="43"/>
  <c r="AY34" i="43"/>
  <c r="AZ35" i="43"/>
  <c r="BA36" i="43"/>
  <c r="BB39" i="43"/>
  <c r="AV42" i="43"/>
  <c r="BR42" i="43" s="1"/>
  <c r="AW43" i="43"/>
  <c r="AX44" i="43"/>
  <c r="AY45" i="43"/>
  <c r="AZ46" i="43"/>
  <c r="BA47" i="43"/>
  <c r="BB49" i="43"/>
  <c r="AV51" i="43"/>
  <c r="BR51" i="43" s="1"/>
  <c r="AW52" i="43"/>
  <c r="AX53" i="43"/>
  <c r="AY54" i="43"/>
  <c r="AZ55" i="43"/>
  <c r="BA56" i="43"/>
  <c r="BB63" i="43"/>
  <c r="AV4" i="43"/>
  <c r="BR4" i="43" s="1"/>
  <c r="AY10" i="43"/>
  <c r="AX18" i="43"/>
  <c r="BB22" i="43"/>
  <c r="AZ34" i="43"/>
  <c r="AW42" i="43"/>
  <c r="BA46" i="43"/>
  <c r="AY53" i="43"/>
  <c r="AW5" i="43"/>
  <c r="AV15" i="43"/>
  <c r="BR15" i="43" s="1"/>
  <c r="AX17" i="43"/>
  <c r="BB21" i="43"/>
  <c r="AY31" i="43"/>
  <c r="BB35" i="43"/>
  <c r="BA45" i="43"/>
  <c r="AX51" i="43"/>
  <c r="BB57" i="43"/>
  <c r="AW79" i="43"/>
  <c r="BB28" i="43"/>
  <c r="AV62" i="43"/>
  <c r="BR62" i="43" s="1"/>
  <c r="AX23" i="43"/>
  <c r="AY48" i="43"/>
  <c r="BA62" i="43"/>
  <c r="AZ24" i="43"/>
  <c r="AZ48" i="43"/>
  <c r="AZ79" i="43"/>
  <c r="AX29" i="43"/>
  <c r="AX61" i="43"/>
  <c r="AZ67" i="43"/>
  <c r="BB32" i="43"/>
  <c r="AY61" i="43"/>
  <c r="AZ13" i="43"/>
  <c r="AZ61" i="43"/>
  <c r="AZ28" i="43"/>
  <c r="AX58" i="43"/>
  <c r="AW67" i="43"/>
  <c r="BB29" i="43"/>
  <c r="BA60" i="43"/>
  <c r="AA3" i="63"/>
  <c r="AA26" i="63"/>
  <c r="AY80" i="43"/>
  <c r="AX32" i="43"/>
  <c r="AW63" i="43"/>
  <c r="AY24" i="43"/>
  <c r="AZ57" i="43"/>
  <c r="BB26" i="43"/>
  <c r="BA57" i="43"/>
  <c r="BA67" i="43"/>
  <c r="BA32" i="43"/>
  <c r="AY62" i="43"/>
  <c r="BA7" i="43"/>
  <c r="AY37" i="43"/>
  <c r="AZ62" i="43"/>
  <c r="BB23" i="43"/>
  <c r="BA29" i="43"/>
  <c r="AY59" i="43"/>
  <c r="AV7" i="43"/>
  <c r="BR7" i="43" s="1"/>
  <c r="AW32" i="43"/>
  <c r="AV63" i="43"/>
  <c r="BR63" i="43" s="1"/>
  <c r="AV67" i="43"/>
  <c r="BR67" i="43" s="1"/>
  <c r="AV38" i="43"/>
  <c r="BR38" i="43" s="1"/>
  <c r="BA26" i="43"/>
  <c r="BA58" i="43"/>
  <c r="AY79" i="43"/>
  <c r="AV28" i="43"/>
  <c r="BR28" i="43" s="1"/>
  <c r="AV60" i="43"/>
  <c r="BR60" i="43" s="1"/>
  <c r="AZ7" i="43"/>
  <c r="AX37" i="43"/>
  <c r="AZ63" i="43"/>
  <c r="AY13" i="43"/>
  <c r="AZ38" i="43"/>
  <c r="BA63" i="43"/>
  <c r="AW26" i="43"/>
  <c r="AW80" i="43"/>
  <c r="AV32" i="43"/>
  <c r="BR32" i="43" s="1"/>
  <c r="AZ60" i="43"/>
  <c r="AX9" i="43"/>
  <c r="BB37" i="43"/>
  <c r="AW64" i="43"/>
  <c r="AA45" i="63"/>
  <c r="AA40" i="63"/>
  <c r="AW7" i="43"/>
  <c r="AX40" i="43"/>
  <c r="AX79" i="43"/>
  <c r="AV29" i="43"/>
  <c r="BR29" i="43" s="1"/>
  <c r="AV61" i="43"/>
  <c r="BR61" i="43" s="1"/>
  <c r="BA80" i="43"/>
  <c r="AW29" i="43"/>
  <c r="AW61" i="43"/>
  <c r="BB9" i="43"/>
  <c r="AY38" i="43"/>
  <c r="BA64" i="43"/>
  <c r="BA23" i="43"/>
  <c r="BB40" i="43"/>
  <c r="AY28" i="43"/>
  <c r="AX67" i="43"/>
  <c r="BA37" i="43"/>
  <c r="BA61" i="43"/>
  <c r="BB13" i="43"/>
  <c r="AW40" i="43"/>
  <c r="AX64" i="43"/>
  <c r="AY9" i="43"/>
  <c r="AX48" i="43"/>
  <c r="AZ80" i="43"/>
  <c r="AY32" i="43"/>
  <c r="AW62" i="43"/>
  <c r="AY7" i="43"/>
  <c r="AZ32" i="43"/>
  <c r="AX62" i="43"/>
  <c r="AX13" i="43"/>
  <c r="BA40" i="43"/>
  <c r="AV57" i="43"/>
  <c r="BR57" i="43" s="1"/>
  <c r="BB24" i="43"/>
  <c r="BB48" i="43"/>
  <c r="AV80" i="43"/>
  <c r="BR80" i="43" s="1"/>
  <c r="AZ29" i="43"/>
  <c r="AW9" i="43"/>
  <c r="BB38" i="43"/>
  <c r="AV64" i="43"/>
  <c r="BR64" i="43" s="1"/>
  <c r="AV23" i="43"/>
  <c r="BR23" i="43" s="1"/>
  <c r="AW48" i="43"/>
  <c r="U5" i="63"/>
  <c r="U3" i="63"/>
  <c r="AD6" i="63"/>
  <c r="AF6" i="63" s="1"/>
  <c r="AD4" i="63"/>
  <c r="AF4" i="63" s="1"/>
  <c r="AD3" i="63"/>
  <c r="AF3" i="63" s="1"/>
  <c r="AD7" i="63"/>
  <c r="AF7" i="63" s="1"/>
  <c r="AD5" i="63"/>
  <c r="AF5" i="63" s="1"/>
  <c r="H45" i="62"/>
  <c r="U41" i="62"/>
  <c r="N46" i="62"/>
  <c r="N47" i="62"/>
  <c r="AD47" i="62"/>
  <c r="AD46" i="62"/>
  <c r="N45" i="62"/>
  <c r="N11" i="62"/>
  <c r="O11" i="62" s="1"/>
  <c r="N32" i="62"/>
  <c r="O32" i="62" s="1"/>
  <c r="N41" i="62"/>
  <c r="O41" i="62" s="1"/>
  <c r="N4" i="62"/>
  <c r="O4" i="62" s="1"/>
  <c r="N27" i="62"/>
  <c r="O27" i="62" s="1"/>
  <c r="N26" i="62"/>
  <c r="O26" i="62" s="1"/>
  <c r="N20" i="62"/>
  <c r="O20" i="62" s="1"/>
  <c r="N18" i="62"/>
  <c r="O18" i="62" s="1"/>
  <c r="N34" i="62"/>
  <c r="O34" i="62" s="1"/>
  <c r="N22" i="62"/>
  <c r="O22" i="62" s="1"/>
  <c r="N21" i="62"/>
  <c r="O21" i="62" s="1"/>
  <c r="N19" i="62"/>
  <c r="O19" i="62" s="1"/>
  <c r="N12" i="62"/>
  <c r="O12" i="62" s="1"/>
  <c r="N39" i="62"/>
  <c r="O39" i="62" s="1"/>
  <c r="N14" i="62"/>
  <c r="O14" i="62" s="1"/>
  <c r="N3" i="62"/>
  <c r="O3" i="62" s="1"/>
  <c r="N25" i="62"/>
  <c r="O25" i="62" s="1"/>
  <c r="N33" i="62"/>
  <c r="O33" i="62" s="1"/>
  <c r="N28" i="62"/>
  <c r="O28" i="62" s="1"/>
  <c r="N17" i="62"/>
  <c r="O17" i="62" s="1"/>
  <c r="N42" i="62"/>
  <c r="N23" i="62"/>
  <c r="O23" i="62" s="1"/>
  <c r="N30" i="62"/>
  <c r="O30" i="62" s="1"/>
  <c r="N13" i="62"/>
  <c r="O13" i="62" s="1"/>
  <c r="N5" i="62"/>
  <c r="O5" i="62" s="1"/>
  <c r="N10" i="62"/>
  <c r="O10" i="62" s="1"/>
  <c r="N36" i="62"/>
  <c r="O36" i="62" s="1"/>
  <c r="N31" i="62"/>
  <c r="O31" i="62" s="1"/>
  <c r="N15" i="62"/>
  <c r="O15" i="62" s="1"/>
  <c r="N24" i="62"/>
  <c r="O24" i="62" s="1"/>
  <c r="N16" i="62"/>
  <c r="O16" i="62" s="1"/>
  <c r="N29" i="62"/>
  <c r="O29" i="62" s="1"/>
  <c r="N38" i="62"/>
  <c r="O38" i="62" s="1"/>
  <c r="N35" i="62"/>
  <c r="O35" i="62" s="1"/>
  <c r="N40" i="62"/>
  <c r="O40" i="62" s="1"/>
  <c r="N6" i="62"/>
  <c r="O6" i="62" s="1"/>
  <c r="N37" i="62"/>
  <c r="O37" i="62" s="1"/>
  <c r="N8" i="62"/>
  <c r="N9" i="62"/>
  <c r="AE3" i="62"/>
  <c r="AC3" i="62"/>
  <c r="AB3" i="62"/>
  <c r="T3" i="62"/>
  <c r="N7" i="62"/>
  <c r="O7" i="62" s="1"/>
  <c r="AO69" i="43" l="1"/>
  <c r="AQ70" i="43"/>
  <c r="AS71" i="43"/>
  <c r="AO73" i="43"/>
  <c r="AQ74" i="43"/>
  <c r="AS75" i="43"/>
  <c r="AO77" i="43"/>
  <c r="AQ78" i="43"/>
  <c r="AQ79" i="43"/>
  <c r="AS80" i="43"/>
  <c r="AP74" i="43"/>
  <c r="AN68" i="43"/>
  <c r="BQ68" i="43" s="1"/>
  <c r="AP69" i="43"/>
  <c r="AR70" i="43"/>
  <c r="AN72" i="43"/>
  <c r="BQ72" i="43" s="1"/>
  <c r="AP73" i="43"/>
  <c r="AR74" i="43"/>
  <c r="AN76" i="43"/>
  <c r="BQ76" i="43" s="1"/>
  <c r="AP77" i="43"/>
  <c r="AR78" i="43"/>
  <c r="AR79" i="43"/>
  <c r="AN69" i="43"/>
  <c r="BQ69" i="43" s="1"/>
  <c r="AO68" i="43"/>
  <c r="AQ69" i="43"/>
  <c r="AS70" i="43"/>
  <c r="AO72" i="43"/>
  <c r="AQ73" i="43"/>
  <c r="AS74" i="43"/>
  <c r="AO76" i="43"/>
  <c r="AQ77" i="43"/>
  <c r="AS78" i="43"/>
  <c r="AS79" i="43"/>
  <c r="AR75" i="43"/>
  <c r="AP68" i="43"/>
  <c r="AR69" i="43"/>
  <c r="AN71" i="43"/>
  <c r="BQ71" i="43" s="1"/>
  <c r="AP72" i="43"/>
  <c r="AR73" i="43"/>
  <c r="AN75" i="43"/>
  <c r="BQ75" i="43" s="1"/>
  <c r="AP76" i="43"/>
  <c r="AR77" i="43"/>
  <c r="AN80" i="43"/>
  <c r="AO79" i="43"/>
  <c r="AR71" i="43"/>
  <c r="AQ68" i="43"/>
  <c r="AS69" i="43"/>
  <c r="AO71" i="43"/>
  <c r="AQ72" i="43"/>
  <c r="AS73" i="43"/>
  <c r="AO75" i="43"/>
  <c r="AQ76" i="43"/>
  <c r="AS77" i="43"/>
  <c r="AO80" i="43"/>
  <c r="AP80" i="43"/>
  <c r="AR80" i="43"/>
  <c r="AR68" i="43"/>
  <c r="AN70" i="43"/>
  <c r="BQ70" i="43" s="1"/>
  <c r="AP71" i="43"/>
  <c r="AR72" i="43"/>
  <c r="AN74" i="43"/>
  <c r="BQ74" i="43" s="1"/>
  <c r="AP75" i="43"/>
  <c r="AR76" i="43"/>
  <c r="AN78" i="43"/>
  <c r="BQ78" i="43" s="1"/>
  <c r="AN79" i="43"/>
  <c r="AQ80" i="43"/>
  <c r="AN73" i="43"/>
  <c r="BQ73" i="43" s="1"/>
  <c r="AP78" i="43"/>
  <c r="AS68" i="43"/>
  <c r="AO70" i="43"/>
  <c r="AQ71" i="43"/>
  <c r="AS72" i="43"/>
  <c r="AO74" i="43"/>
  <c r="AQ75" i="43"/>
  <c r="AS76" i="43"/>
  <c r="AO78" i="43"/>
  <c r="AP70" i="43"/>
  <c r="AN77" i="43"/>
  <c r="BQ77" i="43" s="1"/>
  <c r="AP79" i="43"/>
  <c r="BT69" i="43"/>
  <c r="AT37" i="43"/>
  <c r="AT45" i="43"/>
  <c r="AQ64" i="43"/>
  <c r="AO58" i="43"/>
  <c r="AQ59" i="43"/>
  <c r="AS60" i="43"/>
  <c r="AO62" i="43"/>
  <c r="AQ63" i="43"/>
  <c r="AO7" i="43"/>
  <c r="AS9" i="43"/>
  <c r="AQ24" i="43"/>
  <c r="AS25" i="43"/>
  <c r="AQ28" i="43"/>
  <c r="AQ32" i="43"/>
  <c r="AO35" i="43"/>
  <c r="AS37" i="43"/>
  <c r="AO39" i="43"/>
  <c r="AQ35" i="43"/>
  <c r="AT14" i="43"/>
  <c r="AT38" i="43"/>
  <c r="AR64" i="43"/>
  <c r="AN45" i="43"/>
  <c r="BQ45" i="43" s="1"/>
  <c r="AN49" i="43"/>
  <c r="BQ49" i="43" s="1"/>
  <c r="AN57" i="43"/>
  <c r="AP58" i="43"/>
  <c r="AR59" i="43"/>
  <c r="AN61" i="43"/>
  <c r="AP62" i="43"/>
  <c r="AR63" i="43"/>
  <c r="AP7" i="43"/>
  <c r="AN14" i="43"/>
  <c r="BQ14" i="43" s="1"/>
  <c r="AR24" i="43"/>
  <c r="AR28" i="43"/>
  <c r="AR32" i="43"/>
  <c r="AP35" i="43"/>
  <c r="AN38" i="43"/>
  <c r="BQ38" i="43" s="1"/>
  <c r="AP39" i="43"/>
  <c r="AQ39" i="43"/>
  <c r="AT7" i="43"/>
  <c r="AT39" i="43"/>
  <c r="AS67" i="43"/>
  <c r="AS64" i="43"/>
  <c r="AO45" i="43"/>
  <c r="AO49" i="43"/>
  <c r="AO57" i="43"/>
  <c r="AQ58" i="43"/>
  <c r="AS59" i="43"/>
  <c r="AO61" i="43"/>
  <c r="AQ62" i="43"/>
  <c r="AS63" i="43"/>
  <c r="AQ7" i="43"/>
  <c r="AO14" i="43"/>
  <c r="AS24" i="43"/>
  <c r="AS28" i="43"/>
  <c r="AS32" i="43"/>
  <c r="AO38" i="43"/>
  <c r="AT24" i="43"/>
  <c r="AT32" i="43"/>
  <c r="AR67" i="43"/>
  <c r="AP45" i="43"/>
  <c r="AP49" i="43"/>
  <c r="AP57" i="43"/>
  <c r="AR58" i="43"/>
  <c r="AN60" i="43"/>
  <c r="AP61" i="43"/>
  <c r="AR62" i="43"/>
  <c r="AR7" i="43"/>
  <c r="AN9" i="43"/>
  <c r="BQ9" i="43" s="1"/>
  <c r="AP14" i="43"/>
  <c r="AN25" i="43"/>
  <c r="BQ25" i="43" s="1"/>
  <c r="AR35" i="43"/>
  <c r="AN37" i="43"/>
  <c r="BQ37" i="43" s="1"/>
  <c r="AP38" i="43"/>
  <c r="AR39" i="43"/>
  <c r="AT9" i="43"/>
  <c r="AT25" i="43"/>
  <c r="AT49" i="43"/>
  <c r="BT78" i="43"/>
  <c r="BU78" i="43" s="1"/>
  <c r="AQ67" i="43"/>
  <c r="AQ45" i="43"/>
  <c r="AQ49" i="43"/>
  <c r="AQ57" i="43"/>
  <c r="AS58" i="43"/>
  <c r="AO60" i="43"/>
  <c r="AQ61" i="43"/>
  <c r="AS62" i="43"/>
  <c r="AS7" i="43"/>
  <c r="AO9" i="43"/>
  <c r="AQ14" i="43"/>
  <c r="AO25" i="43"/>
  <c r="AS35" i="43"/>
  <c r="AO37" i="43"/>
  <c r="AQ38" i="43"/>
  <c r="AS39" i="43"/>
  <c r="AP67" i="43"/>
  <c r="AN64" i="43"/>
  <c r="AR45" i="43"/>
  <c r="AR49" i="43"/>
  <c r="AR57" i="43"/>
  <c r="AN59" i="43"/>
  <c r="AP60" i="43"/>
  <c r="AR61" i="43"/>
  <c r="AN63" i="43"/>
  <c r="AP9" i="43"/>
  <c r="AR14" i="43"/>
  <c r="AN24" i="43"/>
  <c r="BQ24" i="43" s="1"/>
  <c r="AP25" i="43"/>
  <c r="AN28" i="43"/>
  <c r="BQ28" i="43" s="1"/>
  <c r="AN32" i="43"/>
  <c r="BQ32" i="43" s="1"/>
  <c r="AP37" i="43"/>
  <c r="AR38" i="43"/>
  <c r="AP59" i="43"/>
  <c r="AP63" i="43"/>
  <c r="AP24" i="43"/>
  <c r="AN39" i="43"/>
  <c r="BQ39" i="43" s="1"/>
  <c r="AT35" i="43"/>
  <c r="AO67" i="43"/>
  <c r="AO64" i="43"/>
  <c r="AS45" i="43"/>
  <c r="AS49" i="43"/>
  <c r="AS57" i="43"/>
  <c r="AO59" i="43"/>
  <c r="AQ60" i="43"/>
  <c r="AS61" i="43"/>
  <c r="AO63" i="43"/>
  <c r="AQ9" i="43"/>
  <c r="AS14" i="43"/>
  <c r="AO24" i="43"/>
  <c r="AQ25" i="43"/>
  <c r="AO28" i="43"/>
  <c r="AO32" i="43"/>
  <c r="AQ37" i="43"/>
  <c r="AS38" i="43"/>
  <c r="AN58" i="43"/>
  <c r="AN62" i="43"/>
  <c r="AN7" i="43"/>
  <c r="BQ7" i="43" s="1"/>
  <c r="AP28" i="43"/>
  <c r="AP32" i="43"/>
  <c r="AR37" i="43"/>
  <c r="AT28" i="43"/>
  <c r="AN67" i="43"/>
  <c r="BQ67" i="43" s="1"/>
  <c r="AP64" i="43"/>
  <c r="AR60" i="43"/>
  <c r="AR9" i="43"/>
  <c r="AR25" i="43"/>
  <c r="AN35" i="43"/>
  <c r="BQ35" i="43" s="1"/>
  <c r="U3" i="62"/>
  <c r="U5" i="62"/>
  <c r="O8" i="62"/>
  <c r="U4" i="62"/>
  <c r="O9" i="62"/>
  <c r="AD3" i="62"/>
  <c r="AF3" i="62" s="1"/>
  <c r="BP67" i="43" l="1"/>
  <c r="AF5" i="43"/>
  <c r="BP5" i="43" s="1"/>
  <c r="AG5" i="43"/>
  <c r="AH5" i="43"/>
  <c r="AI5" i="43"/>
  <c r="AJ5" i="43"/>
  <c r="AK5" i="43"/>
  <c r="AF6" i="43"/>
  <c r="BP6" i="43" s="1"/>
  <c r="AG6" i="43"/>
  <c r="AH6" i="43"/>
  <c r="AI6" i="43"/>
  <c r="AJ6" i="43"/>
  <c r="AK6" i="43"/>
  <c r="AF7" i="43"/>
  <c r="BP7" i="43" s="1"/>
  <c r="AG7" i="43"/>
  <c r="AH7" i="43"/>
  <c r="AI7" i="43"/>
  <c r="AJ7" i="43"/>
  <c r="AK7" i="43"/>
  <c r="AF8" i="43"/>
  <c r="BP8" i="43" s="1"/>
  <c r="AG8" i="43"/>
  <c r="AH8" i="43"/>
  <c r="AI8" i="43"/>
  <c r="AJ8" i="43"/>
  <c r="AK8" i="43"/>
  <c r="AF9" i="43"/>
  <c r="BP9" i="43" s="1"/>
  <c r="AG9" i="43"/>
  <c r="AH9" i="43"/>
  <c r="AI9" i="43"/>
  <c r="AJ9" i="43"/>
  <c r="AK9" i="43"/>
  <c r="AF10" i="43"/>
  <c r="BP10" i="43" s="1"/>
  <c r="AG10" i="43"/>
  <c r="AH10" i="43"/>
  <c r="AI10" i="43"/>
  <c r="AJ10" i="43"/>
  <c r="AK10" i="43"/>
  <c r="AF11" i="43"/>
  <c r="BP11" i="43" s="1"/>
  <c r="AG11" i="43"/>
  <c r="AH11" i="43"/>
  <c r="AI11" i="43"/>
  <c r="AJ11" i="43"/>
  <c r="AK11" i="43"/>
  <c r="AF12" i="43"/>
  <c r="BP12" i="43" s="1"/>
  <c r="AG12" i="43"/>
  <c r="AH12" i="43"/>
  <c r="AI12" i="43"/>
  <c r="AJ12" i="43"/>
  <c r="AK12" i="43"/>
  <c r="AF13" i="43"/>
  <c r="BP13" i="43" s="1"/>
  <c r="AG13" i="43"/>
  <c r="AH13" i="43"/>
  <c r="AI13" i="43"/>
  <c r="AJ13" i="43"/>
  <c r="AK13" i="43"/>
  <c r="AF14" i="43"/>
  <c r="BP14" i="43" s="1"/>
  <c r="AG14" i="43"/>
  <c r="AH14" i="43"/>
  <c r="AI14" i="43"/>
  <c r="AJ14" i="43"/>
  <c r="AK14" i="43"/>
  <c r="AF15" i="43"/>
  <c r="BP15" i="43" s="1"/>
  <c r="AG15" i="43"/>
  <c r="AH15" i="43"/>
  <c r="AI15" i="43"/>
  <c r="AJ15" i="43"/>
  <c r="AK15" i="43"/>
  <c r="AF16" i="43"/>
  <c r="BP16" i="43" s="1"/>
  <c r="AG16" i="43"/>
  <c r="AH16" i="43"/>
  <c r="AI16" i="43"/>
  <c r="AJ16" i="43"/>
  <c r="AK16" i="43"/>
  <c r="AF17" i="43"/>
  <c r="BP17" i="43" s="1"/>
  <c r="AG17" i="43"/>
  <c r="AH17" i="43"/>
  <c r="AI17" i="43"/>
  <c r="AJ17" i="43"/>
  <c r="AK17" i="43"/>
  <c r="AF18" i="43"/>
  <c r="BP18" i="43" s="1"/>
  <c r="AG18" i="43"/>
  <c r="AH18" i="43"/>
  <c r="AI18" i="43"/>
  <c r="AJ18" i="43"/>
  <c r="AK18" i="43"/>
  <c r="AF19" i="43"/>
  <c r="BP19" i="43" s="1"/>
  <c r="AG19" i="43"/>
  <c r="AH19" i="43"/>
  <c r="AI19" i="43"/>
  <c r="AJ19" i="43"/>
  <c r="AK19" i="43"/>
  <c r="AF20" i="43"/>
  <c r="BP20" i="43" s="1"/>
  <c r="AG20" i="43"/>
  <c r="AH20" i="43"/>
  <c r="AI20" i="43"/>
  <c r="AJ20" i="43"/>
  <c r="AK20" i="43"/>
  <c r="AF21" i="43"/>
  <c r="BP21" i="43" s="1"/>
  <c r="AG21" i="43"/>
  <c r="AH21" i="43"/>
  <c r="AI21" i="43"/>
  <c r="AJ21" i="43"/>
  <c r="AK21" i="43"/>
  <c r="AF22" i="43"/>
  <c r="BP22" i="43" s="1"/>
  <c r="AG22" i="43"/>
  <c r="AH22" i="43"/>
  <c r="AI22" i="43"/>
  <c r="AJ22" i="43"/>
  <c r="AK22" i="43"/>
  <c r="AF23" i="43"/>
  <c r="BP23" i="43" s="1"/>
  <c r="AG23" i="43"/>
  <c r="AH23" i="43"/>
  <c r="AI23" i="43"/>
  <c r="AJ23" i="43"/>
  <c r="AK23" i="43"/>
  <c r="AF24" i="43"/>
  <c r="BP24" i="43" s="1"/>
  <c r="AG24" i="43"/>
  <c r="AH24" i="43"/>
  <c r="AI24" i="43"/>
  <c r="AJ24" i="43"/>
  <c r="AK24" i="43"/>
  <c r="AF25" i="43"/>
  <c r="BP25" i="43" s="1"/>
  <c r="AG25" i="43"/>
  <c r="AH25" i="43"/>
  <c r="AI25" i="43"/>
  <c r="AJ25" i="43"/>
  <c r="AK25" i="43"/>
  <c r="AF27" i="43"/>
  <c r="BP27" i="43" s="1"/>
  <c r="AG27" i="43"/>
  <c r="AH27" i="43"/>
  <c r="AI27" i="43"/>
  <c r="AJ27" i="43"/>
  <c r="AK27" i="43"/>
  <c r="AF28" i="43"/>
  <c r="BP28" i="43" s="1"/>
  <c r="AG28" i="43"/>
  <c r="AH28" i="43"/>
  <c r="AI28" i="43"/>
  <c r="AJ28" i="43"/>
  <c r="AK28" i="43"/>
  <c r="AF29" i="43"/>
  <c r="BP29" i="43" s="1"/>
  <c r="AG29" i="43"/>
  <c r="AH29" i="43"/>
  <c r="AI29" i="43"/>
  <c r="AJ29" i="43"/>
  <c r="AK29" i="43"/>
  <c r="AF30" i="43"/>
  <c r="BP30" i="43" s="1"/>
  <c r="AG30" i="43"/>
  <c r="AH30" i="43"/>
  <c r="AI30" i="43"/>
  <c r="AJ30" i="43"/>
  <c r="AK30" i="43"/>
  <c r="AF31" i="43"/>
  <c r="BP31" i="43" s="1"/>
  <c r="AG31" i="43"/>
  <c r="AH31" i="43"/>
  <c r="AI31" i="43"/>
  <c r="AJ31" i="43"/>
  <c r="AK31" i="43"/>
  <c r="AF32" i="43"/>
  <c r="BP32" i="43" s="1"/>
  <c r="AG32" i="43"/>
  <c r="AH32" i="43"/>
  <c r="AI32" i="43"/>
  <c r="AJ32" i="43"/>
  <c r="AK32" i="43"/>
  <c r="AF33" i="43"/>
  <c r="BP33" i="43" s="1"/>
  <c r="AG33" i="43"/>
  <c r="AH33" i="43"/>
  <c r="AI33" i="43"/>
  <c r="AJ33" i="43"/>
  <c r="AK33" i="43"/>
  <c r="AF34" i="43"/>
  <c r="BP34" i="43" s="1"/>
  <c r="AG34" i="43"/>
  <c r="AH34" i="43"/>
  <c r="AI34" i="43"/>
  <c r="AJ34" i="43"/>
  <c r="AK34" i="43"/>
  <c r="AF35" i="43"/>
  <c r="BP35" i="43" s="1"/>
  <c r="AG35" i="43"/>
  <c r="AH35" i="43"/>
  <c r="AI35" i="43"/>
  <c r="AJ35" i="43"/>
  <c r="AK35" i="43"/>
  <c r="AF36" i="43"/>
  <c r="BP36" i="43" s="1"/>
  <c r="AG36" i="43"/>
  <c r="AH36" i="43"/>
  <c r="AI36" i="43"/>
  <c r="AJ36" i="43"/>
  <c r="AK36" i="43"/>
  <c r="AF37" i="43"/>
  <c r="BP37" i="43" s="1"/>
  <c r="AG37" i="43"/>
  <c r="AH37" i="43"/>
  <c r="AI37" i="43"/>
  <c r="AJ37" i="43"/>
  <c r="AK37" i="43"/>
  <c r="AF38" i="43"/>
  <c r="BP38" i="43" s="1"/>
  <c r="AG38" i="43"/>
  <c r="AH38" i="43"/>
  <c r="AI38" i="43"/>
  <c r="AJ38" i="43"/>
  <c r="AK38" i="43"/>
  <c r="AF39" i="43"/>
  <c r="BP39" i="43" s="1"/>
  <c r="AG39" i="43"/>
  <c r="AH39" i="43"/>
  <c r="AI39" i="43"/>
  <c r="AJ39" i="43"/>
  <c r="AK39" i="43"/>
  <c r="AF41" i="43"/>
  <c r="BP41" i="43" s="1"/>
  <c r="AG41" i="43"/>
  <c r="AH41" i="43"/>
  <c r="AI41" i="43"/>
  <c r="AJ41" i="43"/>
  <c r="AK41" i="43"/>
  <c r="AF42" i="43"/>
  <c r="BP42" i="43" s="1"/>
  <c r="AG42" i="43"/>
  <c r="AH42" i="43"/>
  <c r="AI42" i="43"/>
  <c r="AJ42" i="43"/>
  <c r="AK42" i="43"/>
  <c r="AF43" i="43"/>
  <c r="BP43" i="43" s="1"/>
  <c r="AG43" i="43"/>
  <c r="AH43" i="43"/>
  <c r="AI43" i="43"/>
  <c r="AJ43" i="43"/>
  <c r="AK43" i="43"/>
  <c r="AF44" i="43"/>
  <c r="BP44" i="43" s="1"/>
  <c r="AG44" i="43"/>
  <c r="AH44" i="43"/>
  <c r="AI44" i="43"/>
  <c r="AJ44" i="43"/>
  <c r="AK44" i="43"/>
  <c r="AF45" i="43"/>
  <c r="BP45" i="43" s="1"/>
  <c r="AG45" i="43"/>
  <c r="AH45" i="43"/>
  <c r="AI45" i="43"/>
  <c r="AJ45" i="43"/>
  <c r="AK45" i="43"/>
  <c r="AF46" i="43"/>
  <c r="BP46" i="43" s="1"/>
  <c r="AG46" i="43"/>
  <c r="AH46" i="43"/>
  <c r="AI46" i="43"/>
  <c r="AJ46" i="43"/>
  <c r="AK46" i="43"/>
  <c r="AF47" i="43"/>
  <c r="BP47" i="43" s="1"/>
  <c r="AG47" i="43"/>
  <c r="AH47" i="43"/>
  <c r="AI47" i="43"/>
  <c r="AJ47" i="43"/>
  <c r="AK47" i="43"/>
  <c r="AF48" i="43"/>
  <c r="BP48" i="43" s="1"/>
  <c r="AG48" i="43"/>
  <c r="AH48" i="43"/>
  <c r="AI48" i="43"/>
  <c r="AJ48" i="43"/>
  <c r="AK48" i="43"/>
  <c r="AF49" i="43"/>
  <c r="BP49" i="43" s="1"/>
  <c r="AG49" i="43"/>
  <c r="AH49" i="43"/>
  <c r="AI49" i="43"/>
  <c r="AJ49" i="43"/>
  <c r="AK49" i="43"/>
  <c r="AF50" i="43"/>
  <c r="BP50" i="43" s="1"/>
  <c r="AG50" i="43"/>
  <c r="AH50" i="43"/>
  <c r="AI50" i="43"/>
  <c r="AJ50" i="43"/>
  <c r="AK50" i="43"/>
  <c r="AF51" i="43"/>
  <c r="BP51" i="43" s="1"/>
  <c r="AG51" i="43"/>
  <c r="AH51" i="43"/>
  <c r="AI51" i="43"/>
  <c r="AJ51" i="43"/>
  <c r="AK51" i="43"/>
  <c r="AF52" i="43"/>
  <c r="BP52" i="43" s="1"/>
  <c r="AG52" i="43"/>
  <c r="AH52" i="43"/>
  <c r="AI52" i="43"/>
  <c r="AJ52" i="43"/>
  <c r="AK52" i="43"/>
  <c r="AF53" i="43"/>
  <c r="BP53" i="43" s="1"/>
  <c r="AG53" i="43"/>
  <c r="AH53" i="43"/>
  <c r="AI53" i="43"/>
  <c r="AJ53" i="43"/>
  <c r="AK53" i="43"/>
  <c r="AF54" i="43"/>
  <c r="BP54" i="43" s="1"/>
  <c r="AG54" i="43"/>
  <c r="AH54" i="43"/>
  <c r="AI54" i="43"/>
  <c r="AJ54" i="43"/>
  <c r="AK54" i="43"/>
  <c r="AF55" i="43"/>
  <c r="BP55" i="43" s="1"/>
  <c r="AG55" i="43"/>
  <c r="AH55" i="43"/>
  <c r="AI55" i="43"/>
  <c r="AJ55" i="43"/>
  <c r="AK55" i="43"/>
  <c r="AF56" i="43"/>
  <c r="BP56" i="43" s="1"/>
  <c r="AG56" i="43"/>
  <c r="AH56" i="43"/>
  <c r="AI56" i="43"/>
  <c r="AJ56" i="43"/>
  <c r="AK56" i="43"/>
  <c r="AK4" i="43"/>
  <c r="AJ4" i="43"/>
  <c r="AI4" i="43"/>
  <c r="AH4" i="43"/>
  <c r="AG4" i="43"/>
  <c r="AF4" i="43"/>
  <c r="BP4" i="43" s="1"/>
  <c r="U43" i="61"/>
  <c r="AA11" i="61"/>
  <c r="AA27" i="61"/>
  <c r="AA32" i="61"/>
  <c r="AA35" i="61"/>
  <c r="AA39" i="61"/>
  <c r="AA40" i="61"/>
  <c r="AA43" i="61"/>
  <c r="AA45" i="61"/>
  <c r="AA3" i="61"/>
  <c r="T42" i="61"/>
  <c r="T44" i="61"/>
  <c r="T46" i="61"/>
  <c r="T3" i="61"/>
  <c r="AA8" i="61"/>
  <c r="AA13" i="61"/>
  <c r="AA19" i="61"/>
  <c r="AA21" i="61"/>
  <c r="AA23" i="61"/>
  <c r="AA24" i="61"/>
  <c r="AA29" i="61"/>
  <c r="AA37" i="61"/>
  <c r="AA42" i="61"/>
  <c r="AA36" i="61"/>
  <c r="AA38" i="61"/>
  <c r="AA41" i="61"/>
  <c r="AA44" i="61"/>
  <c r="AA46" i="61"/>
  <c r="N16" i="61"/>
  <c r="O16" i="61" s="1"/>
  <c r="T41" i="61"/>
  <c r="N4" i="61"/>
  <c r="O4" i="61" s="1"/>
  <c r="N39" i="61"/>
  <c r="O39" i="61" s="1"/>
  <c r="T43" i="61"/>
  <c r="N34" i="61"/>
  <c r="O34" i="61" s="1"/>
  <c r="N13" i="61"/>
  <c r="O13" i="61" s="1"/>
  <c r="T45" i="61"/>
  <c r="N20" i="61"/>
  <c r="O20" i="61" s="1"/>
  <c r="N3" i="61"/>
  <c r="O3" i="61" s="1"/>
  <c r="U3" i="61" s="1"/>
  <c r="N35" i="61"/>
  <c r="O35" i="61" s="1"/>
  <c r="U4" i="61" s="1"/>
  <c r="N6" i="61"/>
  <c r="O6" i="61" s="1"/>
  <c r="N10" i="61"/>
  <c r="O10" i="61" s="1"/>
  <c r="N30" i="61"/>
  <c r="O30" i="61" s="1"/>
  <c r="N11" i="61"/>
  <c r="O11" i="61" s="1"/>
  <c r="N38" i="61"/>
  <c r="O38" i="61" s="1"/>
  <c r="N23" i="61"/>
  <c r="O23" i="61" s="1"/>
  <c r="N43" i="61"/>
  <c r="O43" i="61" s="1"/>
  <c r="N8" i="61"/>
  <c r="O8" i="61" s="1"/>
  <c r="N36" i="61"/>
  <c r="O36" i="61" s="1"/>
  <c r="N26" i="61"/>
  <c r="O26" i="61" s="1"/>
  <c r="N12" i="61"/>
  <c r="O12" i="61" s="1"/>
  <c r="N17" i="61"/>
  <c r="O17" i="61" s="1"/>
  <c r="N22" i="61"/>
  <c r="O22" i="61" s="1"/>
  <c r="N28" i="61"/>
  <c r="O28" i="61" s="1"/>
  <c r="N37" i="61"/>
  <c r="O37" i="61" s="1"/>
  <c r="N14" i="61"/>
  <c r="O14" i="61" s="1"/>
  <c r="N15" i="61"/>
  <c r="O15" i="61" s="1"/>
  <c r="N5" i="61"/>
  <c r="O5" i="61" s="1"/>
  <c r="N42" i="61"/>
  <c r="O42" i="61" s="1"/>
  <c r="N33" i="61"/>
  <c r="O33" i="61" s="1"/>
  <c r="N32" i="61"/>
  <c r="O32" i="61" s="1"/>
  <c r="N24" i="61"/>
  <c r="O24" i="61" s="1"/>
  <c r="N45" i="61"/>
  <c r="N7" i="61"/>
  <c r="O7" i="61" s="1"/>
  <c r="N9" i="61"/>
  <c r="O9" i="61" s="1"/>
  <c r="N25" i="61"/>
  <c r="O25" i="61" s="1"/>
  <c r="N46" i="61"/>
  <c r="N21" i="61"/>
  <c r="O21" i="61" s="1"/>
  <c r="N27" i="61"/>
  <c r="O27" i="61" s="1"/>
  <c r="N40" i="61"/>
  <c r="O40" i="61" s="1"/>
  <c r="N31" i="61"/>
  <c r="O31" i="61" s="1"/>
  <c r="N18" i="61"/>
  <c r="O18" i="61" s="1"/>
  <c r="N41" i="61"/>
  <c r="O41" i="61" s="1"/>
  <c r="N19" i="61"/>
  <c r="O19" i="61" s="1"/>
  <c r="N44" i="61"/>
  <c r="O44" i="61" s="1"/>
  <c r="N29" i="61"/>
  <c r="O29" i="61" s="1"/>
  <c r="AD51" i="61"/>
  <c r="AD50" i="61"/>
  <c r="N49" i="61"/>
  <c r="T40" i="61"/>
  <c r="T39" i="61"/>
  <c r="T38" i="61"/>
  <c r="T37" i="61"/>
  <c r="T36" i="61"/>
  <c r="T35" i="61"/>
  <c r="AA34" i="61"/>
  <c r="T34" i="61"/>
  <c r="AA33" i="61"/>
  <c r="T33" i="61"/>
  <c r="T32" i="61"/>
  <c r="AA31" i="61"/>
  <c r="T31" i="61"/>
  <c r="AA30" i="61"/>
  <c r="T30" i="61"/>
  <c r="T29" i="61"/>
  <c r="AA28" i="61"/>
  <c r="T28" i="61"/>
  <c r="T27" i="61"/>
  <c r="AA26" i="61"/>
  <c r="T26" i="61"/>
  <c r="AA25" i="61"/>
  <c r="T25" i="61"/>
  <c r="T24" i="61"/>
  <c r="T23" i="61"/>
  <c r="AA22" i="61"/>
  <c r="T22" i="61"/>
  <c r="T21" i="61"/>
  <c r="AA20" i="61"/>
  <c r="T20" i="61"/>
  <c r="T19" i="61"/>
  <c r="AA18" i="61"/>
  <c r="T18" i="61"/>
  <c r="AA17" i="61"/>
  <c r="T17" i="61"/>
  <c r="AA16" i="61"/>
  <c r="T16" i="61"/>
  <c r="AA15" i="61"/>
  <c r="T15" i="61"/>
  <c r="AA14" i="61"/>
  <c r="T14" i="61"/>
  <c r="T13" i="61"/>
  <c r="AE12" i="61"/>
  <c r="AC12" i="61"/>
  <c r="AB12" i="61"/>
  <c r="AA12" i="61"/>
  <c r="T12" i="61"/>
  <c r="AE11" i="61"/>
  <c r="AC11" i="61"/>
  <c r="AB11" i="61"/>
  <c r="T11" i="61"/>
  <c r="AE10" i="61"/>
  <c r="AC10" i="61"/>
  <c r="AB10" i="61"/>
  <c r="AA10" i="61"/>
  <c r="T10" i="61"/>
  <c r="AE9" i="61"/>
  <c r="AC9" i="61"/>
  <c r="AB9" i="61"/>
  <c r="AA9" i="61"/>
  <c r="T9" i="61"/>
  <c r="AE8" i="61"/>
  <c r="AC8" i="61"/>
  <c r="AB8" i="61"/>
  <c r="T8" i="61"/>
  <c r="AE7" i="61"/>
  <c r="AC7" i="61"/>
  <c r="AB7" i="61"/>
  <c r="AA7" i="61"/>
  <c r="T7" i="61"/>
  <c r="AE6" i="61"/>
  <c r="AC6" i="61"/>
  <c r="AB6" i="61"/>
  <c r="AA6" i="61"/>
  <c r="T6" i="61"/>
  <c r="AE5" i="61"/>
  <c r="AC5" i="61"/>
  <c r="AB5" i="61"/>
  <c r="AA5" i="61"/>
  <c r="T5" i="61"/>
  <c r="AE4" i="61"/>
  <c r="AC4" i="61"/>
  <c r="AB4" i="61"/>
  <c r="AA4" i="61"/>
  <c r="T4" i="61"/>
  <c r="AE3" i="61"/>
  <c r="AC3" i="61"/>
  <c r="AB3" i="61"/>
  <c r="N44" i="43"/>
  <c r="O44" i="43" s="1"/>
  <c r="N45" i="43"/>
  <c r="O45" i="43" s="1"/>
  <c r="U5" i="61" l="1"/>
  <c r="AD10" i="61"/>
  <c r="AF10" i="61" s="1"/>
  <c r="AD9" i="61"/>
  <c r="AF9" i="61" s="1"/>
  <c r="AD3" i="61"/>
  <c r="AF3" i="61" s="1"/>
  <c r="AD11" i="61"/>
  <c r="AF11" i="61" s="1"/>
  <c r="AD5" i="61"/>
  <c r="AF5" i="61" s="1"/>
  <c r="AD4" i="61"/>
  <c r="AF4" i="61" s="1"/>
  <c r="AD6" i="61"/>
  <c r="AF6" i="61" s="1"/>
  <c r="AD12" i="61"/>
  <c r="AF12" i="61" s="1"/>
  <c r="AD8" i="61"/>
  <c r="AF8" i="61" s="1"/>
  <c r="AD7" i="61"/>
  <c r="AF7" i="61" s="1"/>
  <c r="W45" i="43"/>
  <c r="W44" i="43"/>
  <c r="AE44" i="43" s="1"/>
  <c r="AM44" i="43" s="1"/>
  <c r="Y35" i="43"/>
  <c r="Z35" i="43"/>
  <c r="AA35" i="43"/>
  <c r="AB35" i="43"/>
  <c r="AC35" i="43"/>
  <c r="P35" i="43"/>
  <c r="Q35" i="43"/>
  <c r="R35" i="43"/>
  <c r="S35" i="43"/>
  <c r="T35" i="43"/>
  <c r="U35" i="43"/>
  <c r="H35" i="43"/>
  <c r="I35" i="43"/>
  <c r="J35" i="43"/>
  <c r="K35" i="43"/>
  <c r="L35" i="43"/>
  <c r="M35" i="43"/>
  <c r="N35" i="43"/>
  <c r="O35" i="43" s="1"/>
  <c r="W35" i="43" s="1"/>
  <c r="Y44" i="43"/>
  <c r="Z44" i="43"/>
  <c r="AA44" i="43"/>
  <c r="AB44" i="43"/>
  <c r="AC44" i="43"/>
  <c r="BO67" i="43"/>
  <c r="X14" i="43"/>
  <c r="BO14" i="43" s="1"/>
  <c r="Y14" i="43"/>
  <c r="Z14" i="43"/>
  <c r="AA14" i="43"/>
  <c r="AB14" i="43"/>
  <c r="AC14" i="43"/>
  <c r="Y15" i="43"/>
  <c r="AA15" i="43"/>
  <c r="AB15" i="43"/>
  <c r="AC15" i="43"/>
  <c r="Y16" i="43"/>
  <c r="Z16" i="43"/>
  <c r="AA16" i="43"/>
  <c r="AB16" i="43"/>
  <c r="AC16" i="43"/>
  <c r="Y17" i="43"/>
  <c r="AA17" i="43"/>
  <c r="AB17" i="43"/>
  <c r="AC17" i="43"/>
  <c r="X18" i="43"/>
  <c r="BO18" i="43" s="1"/>
  <c r="Y18" i="43"/>
  <c r="Z18" i="43"/>
  <c r="AA18" i="43"/>
  <c r="AB18" i="43"/>
  <c r="AC18" i="43"/>
  <c r="Y19" i="43"/>
  <c r="AA19" i="43"/>
  <c r="AB19" i="43"/>
  <c r="AC19" i="43"/>
  <c r="Y20" i="43"/>
  <c r="Z20" i="43"/>
  <c r="AA20" i="43"/>
  <c r="AB20" i="43"/>
  <c r="AC20" i="43"/>
  <c r="Y21" i="43"/>
  <c r="AA21" i="43"/>
  <c r="AB21" i="43"/>
  <c r="AC21" i="43"/>
  <c r="Y22" i="43"/>
  <c r="AA22" i="43"/>
  <c r="AB22" i="43"/>
  <c r="AC22" i="43"/>
  <c r="Y23" i="43"/>
  <c r="AA23" i="43"/>
  <c r="AB23" i="43"/>
  <c r="AC23" i="43"/>
  <c r="Y24" i="43"/>
  <c r="AA24" i="43"/>
  <c r="AB24" i="43"/>
  <c r="AC24" i="43"/>
  <c r="Y25" i="43"/>
  <c r="AA25" i="43"/>
  <c r="AB25" i="43"/>
  <c r="AC25" i="43"/>
  <c r="X27" i="43"/>
  <c r="BO27" i="43" s="1"/>
  <c r="Y27" i="43"/>
  <c r="Z27" i="43"/>
  <c r="AA27" i="43"/>
  <c r="AB27" i="43"/>
  <c r="AC27" i="43"/>
  <c r="Y28" i="43"/>
  <c r="AA28" i="43"/>
  <c r="AB28" i="43"/>
  <c r="AC28" i="43"/>
  <c r="Y29" i="43"/>
  <c r="AA29" i="43"/>
  <c r="AB29" i="43"/>
  <c r="AC29" i="43"/>
  <c r="Y30" i="43"/>
  <c r="AA30" i="43"/>
  <c r="AB30" i="43"/>
  <c r="AC30" i="43"/>
  <c r="Y31" i="43"/>
  <c r="AA31" i="43"/>
  <c r="AB31" i="43"/>
  <c r="AC31" i="43"/>
  <c r="Y32" i="43"/>
  <c r="AA32" i="43"/>
  <c r="AB32" i="43"/>
  <c r="AC32" i="43"/>
  <c r="Y33" i="43"/>
  <c r="AA33" i="43"/>
  <c r="AB33" i="43"/>
  <c r="AC33" i="43"/>
  <c r="Y34" i="43"/>
  <c r="AA34" i="43"/>
  <c r="AB34" i="43"/>
  <c r="AC34" i="43"/>
  <c r="Y36" i="43"/>
  <c r="AA36" i="43"/>
  <c r="AB36" i="43"/>
  <c r="AC36" i="43"/>
  <c r="Y37" i="43"/>
  <c r="AA37" i="43"/>
  <c r="AB37" i="43"/>
  <c r="AC37" i="43"/>
  <c r="X38" i="43"/>
  <c r="BO38" i="43" s="1"/>
  <c r="Y38" i="43"/>
  <c r="Z38" i="43"/>
  <c r="AA38" i="43"/>
  <c r="AB38" i="43"/>
  <c r="AC38" i="43"/>
  <c r="Y39" i="43"/>
  <c r="Z39" i="43"/>
  <c r="AA39" i="43"/>
  <c r="AB39" i="43"/>
  <c r="AC39" i="43"/>
  <c r="X41" i="43"/>
  <c r="BO41" i="43" s="1"/>
  <c r="Y41" i="43"/>
  <c r="Z41" i="43"/>
  <c r="AA41" i="43"/>
  <c r="AB41" i="43"/>
  <c r="AC41" i="43"/>
  <c r="Y42" i="43"/>
  <c r="AA42" i="43"/>
  <c r="AB42" i="43"/>
  <c r="AC42" i="43"/>
  <c r="Y43" i="43"/>
  <c r="AA43" i="43"/>
  <c r="AB43" i="43"/>
  <c r="AC43" i="43"/>
  <c r="X45" i="43"/>
  <c r="BO45" i="43" s="1"/>
  <c r="Y45" i="43"/>
  <c r="Z45" i="43"/>
  <c r="AA45" i="43"/>
  <c r="AB45" i="43"/>
  <c r="AC45" i="43"/>
  <c r="Y46" i="43"/>
  <c r="AA46" i="43"/>
  <c r="AB46" i="43"/>
  <c r="AC46" i="43"/>
  <c r="Y47" i="43"/>
  <c r="AA47" i="43"/>
  <c r="AB47" i="43"/>
  <c r="AC47" i="43"/>
  <c r="Y48" i="43"/>
  <c r="AA48" i="43"/>
  <c r="AB48" i="43"/>
  <c r="AC48" i="43"/>
  <c r="X49" i="43"/>
  <c r="BO49" i="43" s="1"/>
  <c r="Y49" i="43"/>
  <c r="Z49" i="43"/>
  <c r="AA49" i="43"/>
  <c r="AB49" i="43"/>
  <c r="AC49" i="43"/>
  <c r="Y50" i="43"/>
  <c r="AA50" i="43"/>
  <c r="AB50" i="43"/>
  <c r="AC50" i="43"/>
  <c r="Y51" i="43"/>
  <c r="AA51" i="43"/>
  <c r="AB51" i="43"/>
  <c r="AC51" i="43"/>
  <c r="Y52" i="43"/>
  <c r="AA52" i="43"/>
  <c r="AB52" i="43"/>
  <c r="AC52" i="43"/>
  <c r="Y53" i="43"/>
  <c r="AA53" i="43"/>
  <c r="AB53" i="43"/>
  <c r="AC53" i="43"/>
  <c r="Y54" i="43"/>
  <c r="AA54" i="43"/>
  <c r="AB54" i="43"/>
  <c r="AC54" i="43"/>
  <c r="Y55" i="43"/>
  <c r="AA55" i="43"/>
  <c r="AB55" i="43"/>
  <c r="AC55" i="43"/>
  <c r="Y56" i="43"/>
  <c r="AA56" i="43"/>
  <c r="AB56" i="43"/>
  <c r="AC56" i="43"/>
  <c r="X40" i="43"/>
  <c r="BO40" i="43" s="1"/>
  <c r="Y40" i="43"/>
  <c r="Z40" i="43"/>
  <c r="AA40" i="43"/>
  <c r="AB40" i="43"/>
  <c r="AC40" i="43"/>
  <c r="X26" i="43"/>
  <c r="BO26" i="43" s="1"/>
  <c r="Y26" i="43"/>
  <c r="Z26" i="43"/>
  <c r="AA26" i="43"/>
  <c r="AB26" i="43"/>
  <c r="AC26" i="43"/>
  <c r="X57" i="43"/>
  <c r="Y57" i="43"/>
  <c r="Z57" i="43"/>
  <c r="AA57" i="43"/>
  <c r="AB57" i="43"/>
  <c r="AC57" i="43"/>
  <c r="X58" i="43"/>
  <c r="Y58" i="43"/>
  <c r="Z58" i="43"/>
  <c r="AA58" i="43"/>
  <c r="AB58" i="43"/>
  <c r="AC58" i="43"/>
  <c r="X59" i="43"/>
  <c r="Y59" i="43"/>
  <c r="Z59" i="43"/>
  <c r="AA59" i="43"/>
  <c r="AB59" i="43"/>
  <c r="AC59" i="43"/>
  <c r="X60" i="43"/>
  <c r="Y60" i="43"/>
  <c r="Z60" i="43"/>
  <c r="AA60" i="43"/>
  <c r="AB60" i="43"/>
  <c r="AC60" i="43"/>
  <c r="X61" i="43"/>
  <c r="Y61" i="43"/>
  <c r="Z61" i="43"/>
  <c r="AA61" i="43"/>
  <c r="AB61" i="43"/>
  <c r="AC61" i="43"/>
  <c r="X62" i="43"/>
  <c r="Y62" i="43"/>
  <c r="Z62" i="43"/>
  <c r="AA62" i="43"/>
  <c r="AB62" i="43"/>
  <c r="AC62" i="43"/>
  <c r="X63" i="43"/>
  <c r="Y63" i="43"/>
  <c r="Z63" i="43"/>
  <c r="AA63" i="43"/>
  <c r="AB63" i="43"/>
  <c r="AC63" i="43"/>
  <c r="X64" i="43"/>
  <c r="Y64" i="43"/>
  <c r="Z64" i="43"/>
  <c r="AA64" i="43"/>
  <c r="AB64" i="43"/>
  <c r="AC64" i="43"/>
  <c r="X5" i="43"/>
  <c r="BO5" i="43" s="1"/>
  <c r="Y5" i="43"/>
  <c r="Z5" i="43"/>
  <c r="AA5" i="43"/>
  <c r="AB5" i="43"/>
  <c r="AC5" i="43"/>
  <c r="Y6" i="43"/>
  <c r="Z6" i="43"/>
  <c r="AA6" i="43"/>
  <c r="AB6" i="43"/>
  <c r="AC6" i="43"/>
  <c r="Y7" i="43"/>
  <c r="AA7" i="43"/>
  <c r="AB7" i="43"/>
  <c r="AC7" i="43"/>
  <c r="Y8" i="43"/>
  <c r="AA8" i="43"/>
  <c r="AB8" i="43"/>
  <c r="AC8" i="43"/>
  <c r="X9" i="43"/>
  <c r="BO9" i="43" s="1"/>
  <c r="Y9" i="43"/>
  <c r="Z9" i="43"/>
  <c r="AA9" i="43"/>
  <c r="AB9" i="43"/>
  <c r="AC9" i="43"/>
  <c r="X10" i="43"/>
  <c r="BO10" i="43" s="1"/>
  <c r="Y10" i="43"/>
  <c r="Z10" i="43"/>
  <c r="AA10" i="43"/>
  <c r="AB10" i="43"/>
  <c r="AC10" i="43"/>
  <c r="X11" i="43"/>
  <c r="BO11" i="43" s="1"/>
  <c r="Y11" i="43"/>
  <c r="Z11" i="43"/>
  <c r="AA11" i="43"/>
  <c r="AB11" i="43"/>
  <c r="AC11" i="43"/>
  <c r="Y12" i="43"/>
  <c r="AA12" i="43"/>
  <c r="AB12" i="43"/>
  <c r="AC12" i="43"/>
  <c r="X13" i="43"/>
  <c r="BO13" i="43" s="1"/>
  <c r="Y13" i="43"/>
  <c r="Z13" i="43"/>
  <c r="AA13" i="43"/>
  <c r="AB13" i="43"/>
  <c r="AC13" i="43"/>
  <c r="AC4" i="43"/>
  <c r="AB4" i="43"/>
  <c r="AA4" i="43"/>
  <c r="Y4" i="43"/>
  <c r="AD45" i="60"/>
  <c r="U35" i="60"/>
  <c r="U34" i="60"/>
  <c r="AU44" i="43" l="1"/>
  <c r="BC44" i="43" s="1"/>
  <c r="BK44" i="43" s="1"/>
  <c r="AA31" i="60"/>
  <c r="AA32" i="60"/>
  <c r="AA33" i="60"/>
  <c r="AA34" i="60"/>
  <c r="AA35" i="60"/>
  <c r="AA37" i="60"/>
  <c r="AA36" i="60"/>
  <c r="AA38" i="60"/>
  <c r="AA39" i="60"/>
  <c r="AA40" i="60"/>
  <c r="N23" i="60"/>
  <c r="T39" i="60"/>
  <c r="N21" i="60"/>
  <c r="T40" i="60"/>
  <c r="O21" i="60" l="1"/>
  <c r="Z55" i="43" s="1"/>
  <c r="X55" i="43"/>
  <c r="BO55" i="43" s="1"/>
  <c r="O23" i="60"/>
  <c r="Z50" i="43" s="1"/>
  <c r="X50" i="43"/>
  <c r="BO50" i="43" s="1"/>
  <c r="N45" i="60"/>
  <c r="N44" i="60"/>
  <c r="X44" i="43" s="1"/>
  <c r="BO44" i="43" s="1"/>
  <c r="N43" i="60"/>
  <c r="AD44" i="60"/>
  <c r="T38" i="60"/>
  <c r="N22" i="60"/>
  <c r="T36" i="60"/>
  <c r="N28" i="60"/>
  <c r="T37" i="60"/>
  <c r="AE35" i="43" s="1"/>
  <c r="AM35" i="43" s="1"/>
  <c r="N27" i="60"/>
  <c r="T35" i="60"/>
  <c r="N20" i="60"/>
  <c r="T34" i="60"/>
  <c r="N8" i="60"/>
  <c r="T33" i="60"/>
  <c r="N32" i="60"/>
  <c r="T32" i="60"/>
  <c r="N19" i="60"/>
  <c r="T31" i="60"/>
  <c r="N26" i="60"/>
  <c r="AA30" i="60"/>
  <c r="T30" i="60"/>
  <c r="N40" i="60"/>
  <c r="X20" i="43" s="1"/>
  <c r="BO20" i="43" s="1"/>
  <c r="AA29" i="60"/>
  <c r="T29" i="60"/>
  <c r="N15" i="60"/>
  <c r="AA28" i="60"/>
  <c r="T28" i="60"/>
  <c r="N29" i="60"/>
  <c r="AA27" i="60"/>
  <c r="T27" i="60"/>
  <c r="N4" i="60"/>
  <c r="AA26" i="60"/>
  <c r="T26" i="60"/>
  <c r="N14" i="60"/>
  <c r="AA25" i="60"/>
  <c r="T25" i="60"/>
  <c r="N13" i="60"/>
  <c r="AA24" i="60"/>
  <c r="T24" i="60"/>
  <c r="N35" i="60"/>
  <c r="AA23" i="60"/>
  <c r="T23" i="60"/>
  <c r="N39" i="60"/>
  <c r="X39" i="43" s="1"/>
  <c r="BO39" i="43" s="1"/>
  <c r="AA22" i="60"/>
  <c r="T22" i="60"/>
  <c r="N25" i="60"/>
  <c r="AA21" i="60"/>
  <c r="T21" i="60"/>
  <c r="N7" i="60"/>
  <c r="AA20" i="60"/>
  <c r="T20" i="60"/>
  <c r="N6" i="60"/>
  <c r="AA19" i="60"/>
  <c r="T19" i="60"/>
  <c r="N33" i="60"/>
  <c r="AA18" i="60"/>
  <c r="T18" i="60"/>
  <c r="N11" i="60"/>
  <c r="AA17" i="60"/>
  <c r="T17" i="60"/>
  <c r="N10" i="60"/>
  <c r="AA16" i="60"/>
  <c r="T16" i="60"/>
  <c r="N31" i="60"/>
  <c r="AA15" i="60"/>
  <c r="T15" i="60"/>
  <c r="N30" i="60"/>
  <c r="AA14" i="60"/>
  <c r="T14" i="60"/>
  <c r="N16" i="60"/>
  <c r="AA13" i="60"/>
  <c r="T13" i="60"/>
  <c r="N38" i="60"/>
  <c r="X16" i="43" s="1"/>
  <c r="BO16" i="43" s="1"/>
  <c r="AE12" i="60"/>
  <c r="AC12" i="60"/>
  <c r="AB12" i="60"/>
  <c r="AA12" i="60"/>
  <c r="T12" i="60"/>
  <c r="N34" i="60"/>
  <c r="AE11" i="60"/>
  <c r="AC11" i="60"/>
  <c r="AB11" i="60"/>
  <c r="AA11" i="60"/>
  <c r="T11" i="60"/>
  <c r="N5" i="60"/>
  <c r="AE10" i="60"/>
  <c r="AC10" i="60"/>
  <c r="AB10" i="60"/>
  <c r="AA10" i="60"/>
  <c r="T10" i="60"/>
  <c r="N18" i="60"/>
  <c r="AE9" i="60"/>
  <c r="AC9" i="60"/>
  <c r="AB9" i="60"/>
  <c r="AA9" i="60"/>
  <c r="T9" i="60"/>
  <c r="N37" i="60"/>
  <c r="X35" i="43" s="1"/>
  <c r="BO35" i="43" s="1"/>
  <c r="AE8" i="60"/>
  <c r="AC8" i="60"/>
  <c r="AB8" i="60"/>
  <c r="AA8" i="60"/>
  <c r="T8" i="60"/>
  <c r="N9" i="60"/>
  <c r="AE7" i="60"/>
  <c r="AC7" i="60"/>
  <c r="AB7" i="60"/>
  <c r="AA7" i="60"/>
  <c r="T7" i="60"/>
  <c r="N12" i="60"/>
  <c r="AE6" i="60"/>
  <c r="AC6" i="60"/>
  <c r="AB6" i="60"/>
  <c r="AA6" i="60"/>
  <c r="T6" i="60"/>
  <c r="N17" i="60"/>
  <c r="AE5" i="60"/>
  <c r="AC5" i="60"/>
  <c r="AB5" i="60"/>
  <c r="AA5" i="60"/>
  <c r="T5" i="60"/>
  <c r="N36" i="60"/>
  <c r="AE4" i="60"/>
  <c r="AC4" i="60"/>
  <c r="AB4" i="60"/>
  <c r="AA4" i="60"/>
  <c r="T4" i="60"/>
  <c r="N3" i="60"/>
  <c r="AE3" i="60"/>
  <c r="AC3" i="60"/>
  <c r="AB3" i="60"/>
  <c r="AA3" i="60"/>
  <c r="T3" i="60"/>
  <c r="N24" i="60"/>
  <c r="T4" i="59"/>
  <c r="T5" i="59"/>
  <c r="T6" i="59"/>
  <c r="T7" i="59"/>
  <c r="T8" i="59"/>
  <c r="T9" i="59"/>
  <c r="T10" i="59"/>
  <c r="T11" i="59"/>
  <c r="T12" i="59"/>
  <c r="T13" i="59"/>
  <c r="T14" i="59"/>
  <c r="T15" i="59"/>
  <c r="T16" i="59"/>
  <c r="T17" i="59"/>
  <c r="T18" i="59"/>
  <c r="T19" i="59"/>
  <c r="T20" i="59"/>
  <c r="T21" i="59"/>
  <c r="T22" i="59"/>
  <c r="T23" i="59"/>
  <c r="T24" i="59"/>
  <c r="T25" i="59"/>
  <c r="T26" i="59"/>
  <c r="T27" i="59"/>
  <c r="T28" i="59"/>
  <c r="T29" i="59"/>
  <c r="T30" i="59"/>
  <c r="T31" i="59"/>
  <c r="T32" i="59"/>
  <c r="T33" i="59"/>
  <c r="T34" i="59"/>
  <c r="T35" i="59"/>
  <c r="T36" i="59"/>
  <c r="T37" i="59"/>
  <c r="T38" i="59"/>
  <c r="T39" i="59"/>
  <c r="AA4" i="59"/>
  <c r="AA5" i="59"/>
  <c r="AA6" i="59"/>
  <c r="AA7" i="59"/>
  <c r="AA8" i="59"/>
  <c r="AA9" i="59"/>
  <c r="AA10" i="59"/>
  <c r="AA11" i="59"/>
  <c r="AA12" i="59"/>
  <c r="AA13" i="59"/>
  <c r="AA14" i="59"/>
  <c r="AA15" i="59"/>
  <c r="AA16" i="59"/>
  <c r="AA17" i="59"/>
  <c r="AA18" i="59"/>
  <c r="AA19" i="59"/>
  <c r="AA20" i="59"/>
  <c r="AA21" i="59"/>
  <c r="AA22" i="59"/>
  <c r="AA23" i="59"/>
  <c r="AA24" i="59"/>
  <c r="AA25" i="59"/>
  <c r="AA26" i="59"/>
  <c r="AA27" i="59"/>
  <c r="AA28" i="59"/>
  <c r="AA29" i="59"/>
  <c r="AA30" i="59"/>
  <c r="AA31" i="59"/>
  <c r="AA32" i="59"/>
  <c r="AA33" i="59"/>
  <c r="AA34" i="59"/>
  <c r="AA35" i="59"/>
  <c r="AA36" i="59"/>
  <c r="AA37" i="59"/>
  <c r="AA38" i="59"/>
  <c r="AA39" i="59"/>
  <c r="N4" i="59"/>
  <c r="O4" i="59" s="1"/>
  <c r="N5" i="59"/>
  <c r="O5" i="59" s="1"/>
  <c r="N6" i="59"/>
  <c r="O6" i="59" s="1"/>
  <c r="N7" i="59"/>
  <c r="O7" i="59" s="1"/>
  <c r="N8" i="59"/>
  <c r="O8" i="59" s="1"/>
  <c r="N9" i="59"/>
  <c r="O9" i="59" s="1"/>
  <c r="N10" i="59"/>
  <c r="O10" i="59" s="1"/>
  <c r="N12" i="59"/>
  <c r="O12" i="59" s="1"/>
  <c r="N11" i="59"/>
  <c r="O11" i="59" s="1"/>
  <c r="N14" i="59"/>
  <c r="O14" i="59" s="1"/>
  <c r="N13" i="59"/>
  <c r="O13" i="59" s="1"/>
  <c r="N15" i="59"/>
  <c r="O15" i="59" s="1"/>
  <c r="N16" i="59"/>
  <c r="O16" i="59" s="1"/>
  <c r="N17" i="59"/>
  <c r="O17" i="59" s="1"/>
  <c r="N18" i="59"/>
  <c r="O18" i="59" s="1"/>
  <c r="N19" i="59"/>
  <c r="O19" i="59" s="1"/>
  <c r="N20" i="59"/>
  <c r="O20" i="59" s="1"/>
  <c r="N21" i="59"/>
  <c r="O21" i="59" s="1"/>
  <c r="N22" i="59"/>
  <c r="O22" i="59" s="1"/>
  <c r="N23" i="59"/>
  <c r="O23" i="59" s="1"/>
  <c r="N24" i="59"/>
  <c r="O24" i="59" s="1"/>
  <c r="N25" i="59"/>
  <c r="O25" i="59" s="1"/>
  <c r="N26" i="59"/>
  <c r="O26" i="59" s="1"/>
  <c r="N27" i="59"/>
  <c r="O27" i="59" s="1"/>
  <c r="N28" i="59"/>
  <c r="O28" i="59" s="1"/>
  <c r="N29" i="59"/>
  <c r="O29" i="59" s="1"/>
  <c r="N30" i="59"/>
  <c r="O30" i="59" s="1"/>
  <c r="N31" i="59"/>
  <c r="O31" i="59" s="1"/>
  <c r="N32" i="59"/>
  <c r="O32" i="59" s="1"/>
  <c r="N33" i="59"/>
  <c r="O33" i="59" s="1"/>
  <c r="N34" i="59"/>
  <c r="N35" i="59"/>
  <c r="N36" i="59"/>
  <c r="N37" i="59"/>
  <c r="N38" i="59"/>
  <c r="N39" i="59"/>
  <c r="Q44" i="43"/>
  <c r="R44" i="43"/>
  <c r="S44" i="43"/>
  <c r="T44" i="43"/>
  <c r="U44" i="43"/>
  <c r="AU35" i="43" l="1"/>
  <c r="BC35" i="43" s="1"/>
  <c r="BK35" i="43" s="1"/>
  <c r="O14" i="60"/>
  <c r="Z42" i="43" s="1"/>
  <c r="X42" i="43"/>
  <c r="BO42" i="43" s="1"/>
  <c r="O9" i="60"/>
  <c r="Z36" i="43" s="1"/>
  <c r="X36" i="43"/>
  <c r="BO36" i="43" s="1"/>
  <c r="O33" i="60"/>
  <c r="Z22" i="43" s="1"/>
  <c r="X22" i="43"/>
  <c r="BO22" i="43" s="1"/>
  <c r="O4" i="60"/>
  <c r="Z52" i="43" s="1"/>
  <c r="X52" i="43"/>
  <c r="BO52" i="43" s="1"/>
  <c r="O32" i="60"/>
  <c r="Z54" i="43" s="1"/>
  <c r="X54" i="43"/>
  <c r="BO54" i="43" s="1"/>
  <c r="O17" i="60"/>
  <c r="Z31" i="43" s="1"/>
  <c r="X31" i="43"/>
  <c r="BO31" i="43" s="1"/>
  <c r="O18" i="60"/>
  <c r="Z28" i="43" s="1"/>
  <c r="X28" i="43"/>
  <c r="BO28" i="43" s="1"/>
  <c r="O30" i="60"/>
  <c r="Z7" i="43" s="1"/>
  <c r="X7" i="43"/>
  <c r="BO7" i="43" s="1"/>
  <c r="O26" i="60"/>
  <c r="Z32" i="43" s="1"/>
  <c r="X32" i="43"/>
  <c r="BO32" i="43" s="1"/>
  <c r="O20" i="60"/>
  <c r="Z19" i="43" s="1"/>
  <c r="X19" i="43"/>
  <c r="BO19" i="43" s="1"/>
  <c r="U5" i="60"/>
  <c r="X6" i="43"/>
  <c r="BO6" i="43" s="1"/>
  <c r="O7" i="60"/>
  <c r="Z17" i="43" s="1"/>
  <c r="X17" i="43"/>
  <c r="BO17" i="43" s="1"/>
  <c r="O15" i="60"/>
  <c r="Z46" i="43" s="1"/>
  <c r="X46" i="43"/>
  <c r="BO46" i="43" s="1"/>
  <c r="O19" i="60"/>
  <c r="Z34" i="43" s="1"/>
  <c r="X34" i="43"/>
  <c r="BO34" i="43" s="1"/>
  <c r="O27" i="60"/>
  <c r="Z24" i="43" s="1"/>
  <c r="X24" i="43"/>
  <c r="BO24" i="43" s="1"/>
  <c r="O31" i="60"/>
  <c r="Z37" i="43" s="1"/>
  <c r="X37" i="43"/>
  <c r="BO37" i="43" s="1"/>
  <c r="O35" i="60"/>
  <c r="Z8" i="43" s="1"/>
  <c r="X8" i="43"/>
  <c r="BO8" i="43" s="1"/>
  <c r="O3" i="60"/>
  <c r="X4" i="43"/>
  <c r="BO4" i="43" s="1"/>
  <c r="O34" i="60"/>
  <c r="Z51" i="43" s="1"/>
  <c r="X51" i="43"/>
  <c r="BO51" i="43" s="1"/>
  <c r="O16" i="60"/>
  <c r="Z23" i="43" s="1"/>
  <c r="X23" i="43"/>
  <c r="BO23" i="43" s="1"/>
  <c r="O25" i="60"/>
  <c r="Z33" i="43" s="1"/>
  <c r="X33" i="43"/>
  <c r="BO33" i="43" s="1"/>
  <c r="O24" i="60"/>
  <c r="Z21" i="43" s="1"/>
  <c r="X21" i="43"/>
  <c r="BO21" i="43" s="1"/>
  <c r="O12" i="60"/>
  <c r="Z43" i="43" s="1"/>
  <c r="X43" i="43"/>
  <c r="BO43" i="43" s="1"/>
  <c r="O5" i="60"/>
  <c r="Z48" i="43" s="1"/>
  <c r="X48" i="43"/>
  <c r="BO48" i="43" s="1"/>
  <c r="O10" i="60"/>
  <c r="Z12" i="43" s="1"/>
  <c r="X12" i="43"/>
  <c r="BO12" i="43" s="1"/>
  <c r="O13" i="60"/>
  <c r="Z15" i="43" s="1"/>
  <c r="X15" i="43"/>
  <c r="BO15" i="43" s="1"/>
  <c r="O8" i="60"/>
  <c r="Z56" i="43" s="1"/>
  <c r="X56" i="43"/>
  <c r="BO56" i="43" s="1"/>
  <c r="O22" i="60"/>
  <c r="Z29" i="43" s="1"/>
  <c r="X29" i="43"/>
  <c r="BO29" i="43" s="1"/>
  <c r="O11" i="60"/>
  <c r="Z25" i="43" s="1"/>
  <c r="X25" i="43"/>
  <c r="BO25" i="43" s="1"/>
  <c r="O28" i="60"/>
  <c r="Z30" i="43" s="1"/>
  <c r="X30" i="43"/>
  <c r="BO30" i="43" s="1"/>
  <c r="O6" i="60"/>
  <c r="Z53" i="43" s="1"/>
  <c r="X53" i="43"/>
  <c r="BO53" i="43" s="1"/>
  <c r="O29" i="60"/>
  <c r="Z47" i="43" s="1"/>
  <c r="X47" i="43"/>
  <c r="BO47" i="43" s="1"/>
  <c r="U3" i="60"/>
  <c r="AD11" i="60"/>
  <c r="AF11" i="60" s="1"/>
  <c r="AD3" i="60"/>
  <c r="AF3" i="60" s="1"/>
  <c r="AD4" i="60"/>
  <c r="AF4" i="60" s="1"/>
  <c r="AD12" i="60"/>
  <c r="AF12" i="60" s="1"/>
  <c r="AD7" i="60"/>
  <c r="AF7" i="60" s="1"/>
  <c r="AD6" i="60"/>
  <c r="AF6" i="60" s="1"/>
  <c r="AD8" i="60"/>
  <c r="AF8" i="60" s="1"/>
  <c r="AD5" i="60"/>
  <c r="AF5" i="60" s="1"/>
  <c r="AD10" i="60"/>
  <c r="AF10" i="60" s="1"/>
  <c r="AD9" i="60"/>
  <c r="AF9" i="60" s="1"/>
  <c r="Q5" i="43"/>
  <c r="S5" i="43"/>
  <c r="T5" i="43"/>
  <c r="U5" i="43"/>
  <c r="P6" i="43"/>
  <c r="Q6" i="43"/>
  <c r="R6" i="43"/>
  <c r="S6" i="43"/>
  <c r="T6" i="43"/>
  <c r="U6" i="43"/>
  <c r="Q7" i="43"/>
  <c r="S7" i="43"/>
  <c r="T7" i="43"/>
  <c r="U7" i="43"/>
  <c r="Q8" i="43"/>
  <c r="S8" i="43"/>
  <c r="T8" i="43"/>
  <c r="U8" i="43"/>
  <c r="Q9" i="43"/>
  <c r="S9" i="43"/>
  <c r="T9" i="43"/>
  <c r="U9" i="43"/>
  <c r="Q10" i="43"/>
  <c r="S10" i="43"/>
  <c r="T10" i="43"/>
  <c r="U10" i="43"/>
  <c r="P11" i="43"/>
  <c r="Q11" i="43"/>
  <c r="R11" i="43"/>
  <c r="S11" i="43"/>
  <c r="T11" i="43"/>
  <c r="U11" i="43"/>
  <c r="Q12" i="43"/>
  <c r="S12" i="43"/>
  <c r="T12" i="43"/>
  <c r="U12" i="43"/>
  <c r="Q13" i="43"/>
  <c r="S13" i="43"/>
  <c r="T13" i="43"/>
  <c r="U13" i="43"/>
  <c r="Q14" i="43"/>
  <c r="R14" i="43"/>
  <c r="S14" i="43"/>
  <c r="T14" i="43"/>
  <c r="U14" i="43"/>
  <c r="P15" i="43"/>
  <c r="Q15" i="43"/>
  <c r="R15" i="43"/>
  <c r="S15" i="43"/>
  <c r="T15" i="43"/>
  <c r="U15" i="43"/>
  <c r="Q16" i="43"/>
  <c r="R16" i="43"/>
  <c r="S16" i="43"/>
  <c r="T16" i="43"/>
  <c r="U16" i="43"/>
  <c r="Q17" i="43"/>
  <c r="S17" i="43"/>
  <c r="T17" i="43"/>
  <c r="U17" i="43"/>
  <c r="P18" i="43"/>
  <c r="Q18" i="43"/>
  <c r="R18" i="43"/>
  <c r="S18" i="43"/>
  <c r="T18" i="43"/>
  <c r="U18" i="43"/>
  <c r="Q19" i="43"/>
  <c r="S19" i="43"/>
  <c r="T19" i="43"/>
  <c r="U19" i="43"/>
  <c r="Q21" i="43"/>
  <c r="S21" i="43"/>
  <c r="T21" i="43"/>
  <c r="U21" i="43"/>
  <c r="Q22" i="43"/>
  <c r="S22" i="43"/>
  <c r="T22" i="43"/>
  <c r="U22" i="43"/>
  <c r="Q25" i="43"/>
  <c r="S25" i="43"/>
  <c r="T25" i="43"/>
  <c r="U25" i="43"/>
  <c r="P27" i="43"/>
  <c r="Q27" i="43"/>
  <c r="R27" i="43"/>
  <c r="S27" i="43"/>
  <c r="T27" i="43"/>
  <c r="U27" i="43"/>
  <c r="Q28" i="43"/>
  <c r="S28" i="43"/>
  <c r="T28" i="43"/>
  <c r="U28" i="43"/>
  <c r="Q29" i="43"/>
  <c r="S29" i="43"/>
  <c r="T29" i="43"/>
  <c r="U29" i="43"/>
  <c r="Q30" i="43"/>
  <c r="S30" i="43"/>
  <c r="T30" i="43"/>
  <c r="U30" i="43"/>
  <c r="Q31" i="43"/>
  <c r="S31" i="43"/>
  <c r="T31" i="43"/>
  <c r="U31" i="43"/>
  <c r="Q32" i="43"/>
  <c r="S32" i="43"/>
  <c r="T32" i="43"/>
  <c r="U32" i="43"/>
  <c r="Q33" i="43"/>
  <c r="S33" i="43"/>
  <c r="T33" i="43"/>
  <c r="U33" i="43"/>
  <c r="Q34" i="43"/>
  <c r="S34" i="43"/>
  <c r="T34" i="43"/>
  <c r="U34" i="43"/>
  <c r="P36" i="43"/>
  <c r="Q36" i="43"/>
  <c r="R36" i="43"/>
  <c r="S36" i="43"/>
  <c r="T36" i="43"/>
  <c r="U36" i="43"/>
  <c r="P37" i="43"/>
  <c r="Q37" i="43"/>
  <c r="R37" i="43"/>
  <c r="S37" i="43"/>
  <c r="T37" i="43"/>
  <c r="U37" i="43"/>
  <c r="Q38" i="43"/>
  <c r="R38" i="43"/>
  <c r="S38" i="43"/>
  <c r="T38" i="43"/>
  <c r="U38" i="43"/>
  <c r="Q39" i="43"/>
  <c r="R39" i="43"/>
  <c r="S39" i="43"/>
  <c r="T39" i="43"/>
  <c r="U39" i="43"/>
  <c r="Q41" i="43"/>
  <c r="S41" i="43"/>
  <c r="T41" i="43"/>
  <c r="U41" i="43"/>
  <c r="Q42" i="43"/>
  <c r="S42" i="43"/>
  <c r="T42" i="43"/>
  <c r="U42" i="43"/>
  <c r="Q43" i="43"/>
  <c r="S43" i="43"/>
  <c r="T43" i="43"/>
  <c r="U43" i="43"/>
  <c r="Q45" i="43"/>
  <c r="S45" i="43"/>
  <c r="T45" i="43"/>
  <c r="U45" i="43"/>
  <c r="Q46" i="43"/>
  <c r="S46" i="43"/>
  <c r="T46" i="43"/>
  <c r="U46" i="43"/>
  <c r="Q47" i="43"/>
  <c r="R47" i="43"/>
  <c r="S47" i="43"/>
  <c r="T47" i="43"/>
  <c r="U47" i="43"/>
  <c r="Q49" i="43"/>
  <c r="S49" i="43"/>
  <c r="T49" i="43"/>
  <c r="U49" i="43"/>
  <c r="Q50" i="43"/>
  <c r="S50" i="43"/>
  <c r="T50" i="43"/>
  <c r="U50" i="43"/>
  <c r="Q52" i="43"/>
  <c r="S52" i="43"/>
  <c r="T52" i="43"/>
  <c r="U52" i="43"/>
  <c r="Q53" i="43"/>
  <c r="R53" i="43"/>
  <c r="S53" i="43"/>
  <c r="T53" i="43"/>
  <c r="U53" i="43"/>
  <c r="Q54" i="43"/>
  <c r="S54" i="43"/>
  <c r="T54" i="43"/>
  <c r="U54" i="43"/>
  <c r="Q55" i="43"/>
  <c r="S55" i="43"/>
  <c r="T55" i="43"/>
  <c r="U55" i="43"/>
  <c r="Q56" i="43"/>
  <c r="S56" i="43"/>
  <c r="T56" i="43"/>
  <c r="U56" i="43"/>
  <c r="P20" i="43"/>
  <c r="Q20" i="43"/>
  <c r="R20" i="43"/>
  <c r="S20" i="43"/>
  <c r="T20" i="43"/>
  <c r="U20" i="43"/>
  <c r="P51" i="43"/>
  <c r="Q51" i="43"/>
  <c r="R51" i="43"/>
  <c r="S51" i="43"/>
  <c r="T51" i="43"/>
  <c r="U51" i="43"/>
  <c r="P48" i="43"/>
  <c r="Q48" i="43"/>
  <c r="R48" i="43"/>
  <c r="S48" i="43"/>
  <c r="T48" i="43"/>
  <c r="U48" i="43"/>
  <c r="P24" i="43"/>
  <c r="Q24" i="43"/>
  <c r="R24" i="43"/>
  <c r="S24" i="43"/>
  <c r="T24" i="43"/>
  <c r="U24" i="43"/>
  <c r="P23" i="43"/>
  <c r="Q23" i="43"/>
  <c r="R23" i="43"/>
  <c r="S23" i="43"/>
  <c r="T23" i="43"/>
  <c r="U23" i="43"/>
  <c r="P40" i="43"/>
  <c r="Q40" i="43"/>
  <c r="R40" i="43"/>
  <c r="S40" i="43"/>
  <c r="T40" i="43"/>
  <c r="U40" i="43"/>
  <c r="P26" i="43"/>
  <c r="Q26" i="43"/>
  <c r="R26" i="43"/>
  <c r="S26" i="43"/>
  <c r="T26" i="43"/>
  <c r="U26" i="43"/>
  <c r="P57" i="43"/>
  <c r="Q57" i="43"/>
  <c r="R57" i="43"/>
  <c r="S57" i="43"/>
  <c r="T57" i="43"/>
  <c r="U57" i="43"/>
  <c r="P58" i="43"/>
  <c r="Q58" i="43"/>
  <c r="R58" i="43"/>
  <c r="S58" i="43"/>
  <c r="T58" i="43"/>
  <c r="U58" i="43"/>
  <c r="P59" i="43"/>
  <c r="Q59" i="43"/>
  <c r="R59" i="43"/>
  <c r="S59" i="43"/>
  <c r="T59" i="43"/>
  <c r="U59" i="43"/>
  <c r="P60" i="43"/>
  <c r="Q60" i="43"/>
  <c r="R60" i="43"/>
  <c r="S60" i="43"/>
  <c r="T60" i="43"/>
  <c r="U60" i="43"/>
  <c r="P61" i="43"/>
  <c r="Q61" i="43"/>
  <c r="R61" i="43"/>
  <c r="S61" i="43"/>
  <c r="T61" i="43"/>
  <c r="U61" i="43"/>
  <c r="P62" i="43"/>
  <c r="Q62" i="43"/>
  <c r="R62" i="43"/>
  <c r="S62" i="43"/>
  <c r="T62" i="43"/>
  <c r="U62" i="43"/>
  <c r="P63" i="43"/>
  <c r="Q63" i="43"/>
  <c r="R63" i="43"/>
  <c r="S63" i="43"/>
  <c r="T63" i="43"/>
  <c r="U63" i="43"/>
  <c r="P64" i="43"/>
  <c r="Q64" i="43"/>
  <c r="R64" i="43"/>
  <c r="S64" i="43"/>
  <c r="T64" i="43"/>
  <c r="U64" i="43"/>
  <c r="U4" i="43"/>
  <c r="T4" i="43"/>
  <c r="S4" i="43"/>
  <c r="Q4" i="43"/>
  <c r="P38" i="43"/>
  <c r="P16" i="43"/>
  <c r="P53" i="43"/>
  <c r="P14" i="43"/>
  <c r="P47" i="43"/>
  <c r="P39" i="43"/>
  <c r="N45" i="59"/>
  <c r="N47" i="59"/>
  <c r="P44" i="43" s="1"/>
  <c r="N48" i="59"/>
  <c r="N49" i="59"/>
  <c r="N46" i="59"/>
  <c r="N44" i="59"/>
  <c r="P28" i="43"/>
  <c r="R34" i="43"/>
  <c r="R55" i="43"/>
  <c r="R12" i="43"/>
  <c r="R49" i="43"/>
  <c r="R56" i="43"/>
  <c r="R4" i="43"/>
  <c r="R29" i="43"/>
  <c r="R43" i="43"/>
  <c r="P7" i="43"/>
  <c r="R10" i="43"/>
  <c r="R30" i="43"/>
  <c r="R19" i="43"/>
  <c r="R33" i="43"/>
  <c r="R45" i="43"/>
  <c r="R22" i="43"/>
  <c r="R28" i="43"/>
  <c r="R9" i="43"/>
  <c r="R13" i="43"/>
  <c r="R41" i="43"/>
  <c r="R8" i="43"/>
  <c r="R52" i="43"/>
  <c r="R54" i="43"/>
  <c r="R25" i="43"/>
  <c r="N3" i="59"/>
  <c r="O3" i="59" s="1"/>
  <c r="R31" i="43" s="1"/>
  <c r="R42" i="43"/>
  <c r="R17" i="43"/>
  <c r="R46" i="43"/>
  <c r="R50" i="43"/>
  <c r="R5" i="43"/>
  <c r="R32" i="43"/>
  <c r="R21" i="43"/>
  <c r="U33" i="59"/>
  <c r="U32" i="59"/>
  <c r="H47" i="43"/>
  <c r="BM47" i="43" s="1"/>
  <c r="I47" i="43"/>
  <c r="J47" i="43"/>
  <c r="K47" i="43"/>
  <c r="L47" i="43"/>
  <c r="M47" i="43"/>
  <c r="H49" i="43"/>
  <c r="BM49" i="43" s="1"/>
  <c r="I49" i="43"/>
  <c r="J49" i="43"/>
  <c r="K49" i="43"/>
  <c r="L49" i="43"/>
  <c r="M49" i="43"/>
  <c r="H50" i="43"/>
  <c r="BM50" i="43" s="1"/>
  <c r="I50" i="43"/>
  <c r="J50" i="43"/>
  <c r="K50" i="43"/>
  <c r="L50" i="43"/>
  <c r="M50" i="43"/>
  <c r="H52" i="43"/>
  <c r="BM52" i="43" s="1"/>
  <c r="I52" i="43"/>
  <c r="J52" i="43"/>
  <c r="K52" i="43"/>
  <c r="L52" i="43"/>
  <c r="M52" i="43"/>
  <c r="H53" i="43"/>
  <c r="BM53" i="43" s="1"/>
  <c r="I53" i="43"/>
  <c r="J53" i="43"/>
  <c r="K53" i="43"/>
  <c r="L53" i="43"/>
  <c r="M53" i="43"/>
  <c r="H54" i="43"/>
  <c r="BM54" i="43" s="1"/>
  <c r="I54" i="43"/>
  <c r="J54" i="43"/>
  <c r="K54" i="43"/>
  <c r="L54" i="43"/>
  <c r="M54" i="43"/>
  <c r="H55" i="43"/>
  <c r="BM55" i="43" s="1"/>
  <c r="I55" i="43"/>
  <c r="J55" i="43"/>
  <c r="K55" i="43"/>
  <c r="L55" i="43"/>
  <c r="M55" i="43"/>
  <c r="H56" i="43"/>
  <c r="BM56" i="43" s="1"/>
  <c r="I56" i="43"/>
  <c r="J56" i="43"/>
  <c r="K56" i="43"/>
  <c r="L56" i="43"/>
  <c r="M56" i="43"/>
  <c r="H20" i="43"/>
  <c r="BM20" i="43" s="1"/>
  <c r="I20" i="43"/>
  <c r="J20" i="43"/>
  <c r="K20" i="43"/>
  <c r="L20" i="43"/>
  <c r="M20" i="43"/>
  <c r="H51" i="43"/>
  <c r="BM51" i="43" s="1"/>
  <c r="I51" i="43"/>
  <c r="J51" i="43"/>
  <c r="K51" i="43"/>
  <c r="L51" i="43"/>
  <c r="M51" i="43"/>
  <c r="H48" i="43"/>
  <c r="BM48" i="43" s="1"/>
  <c r="I48" i="43"/>
  <c r="J48" i="43"/>
  <c r="K48" i="43"/>
  <c r="L48" i="43"/>
  <c r="M48" i="43"/>
  <c r="AA3" i="59"/>
  <c r="N47" i="43"/>
  <c r="O47" i="43" s="1"/>
  <c r="N49" i="43"/>
  <c r="O49" i="43" s="1"/>
  <c r="AD42" i="59"/>
  <c r="AD41" i="59"/>
  <c r="AE12" i="59"/>
  <c r="AC12" i="59"/>
  <c r="AB12" i="59"/>
  <c r="AE11" i="59"/>
  <c r="AC11" i="59"/>
  <c r="AB11" i="59"/>
  <c r="AE10" i="59"/>
  <c r="AC10" i="59"/>
  <c r="AB10" i="59"/>
  <c r="AE9" i="59"/>
  <c r="AC9" i="59"/>
  <c r="AB9" i="59"/>
  <c r="AE8" i="59"/>
  <c r="AC8" i="59"/>
  <c r="AB8" i="59"/>
  <c r="AE7" i="59"/>
  <c r="AC7" i="59"/>
  <c r="AB7" i="59"/>
  <c r="AE6" i="59"/>
  <c r="AC6" i="59"/>
  <c r="AB6" i="59"/>
  <c r="AE5" i="59"/>
  <c r="AC5" i="59"/>
  <c r="AB5" i="59"/>
  <c r="AE4" i="59"/>
  <c r="AC4" i="59"/>
  <c r="AB4" i="59"/>
  <c r="AE3" i="59"/>
  <c r="AC3" i="59"/>
  <c r="AB3" i="59"/>
  <c r="T3" i="59"/>
  <c r="AB8" i="33"/>
  <c r="AC8" i="33"/>
  <c r="AE8" i="33"/>
  <c r="AB9" i="33"/>
  <c r="AC9" i="33"/>
  <c r="AE9" i="33"/>
  <c r="AB10" i="33"/>
  <c r="AC10" i="33"/>
  <c r="AE10" i="33"/>
  <c r="AB11" i="33"/>
  <c r="AC11" i="33"/>
  <c r="AE11" i="33"/>
  <c r="AB12" i="33"/>
  <c r="AC12" i="33"/>
  <c r="AE12" i="33"/>
  <c r="U4" i="60" l="1"/>
  <c r="Z4" i="43"/>
  <c r="R7" i="43"/>
  <c r="P46" i="43"/>
  <c r="P55" i="43"/>
  <c r="P45" i="43"/>
  <c r="P34" i="43"/>
  <c r="P25" i="43"/>
  <c r="P8" i="43"/>
  <c r="P4" i="43"/>
  <c r="P49" i="43"/>
  <c r="P29" i="43"/>
  <c r="P17" i="43"/>
  <c r="P9" i="43"/>
  <c r="P50" i="43"/>
  <c r="P30" i="43"/>
  <c r="P10" i="43"/>
  <c r="P52" i="43"/>
  <c r="P41" i="43"/>
  <c r="P31" i="43"/>
  <c r="P19" i="43"/>
  <c r="P42" i="43"/>
  <c r="P32" i="43"/>
  <c r="P21" i="43"/>
  <c r="P12" i="43"/>
  <c r="P56" i="43"/>
  <c r="P54" i="43"/>
  <c r="P43" i="43"/>
  <c r="P33" i="43"/>
  <c r="P22" i="43"/>
  <c r="P13" i="43"/>
  <c r="P5" i="43"/>
  <c r="U3" i="59"/>
  <c r="U4" i="59"/>
  <c r="U5" i="59"/>
  <c r="AD7" i="59"/>
  <c r="AF7" i="59" s="1"/>
  <c r="AD11" i="59"/>
  <c r="AF11" i="59" s="1"/>
  <c r="AD8" i="59"/>
  <c r="AF8" i="59" s="1"/>
  <c r="AD5" i="59"/>
  <c r="AF5" i="59" s="1"/>
  <c r="AD4" i="59"/>
  <c r="AF4" i="59" s="1"/>
  <c r="AD3" i="59"/>
  <c r="AF3" i="59" s="1"/>
  <c r="AD9" i="59"/>
  <c r="AF9" i="59" s="1"/>
  <c r="AD10" i="59"/>
  <c r="AF10" i="59" s="1"/>
  <c r="AD12" i="59"/>
  <c r="AF12" i="59" s="1"/>
  <c r="AD6" i="59"/>
  <c r="AF6" i="59" s="1"/>
  <c r="AD12" i="33"/>
  <c r="AF12" i="33" s="1"/>
  <c r="AD11" i="33"/>
  <c r="AF11" i="33" s="1"/>
  <c r="AD10" i="33"/>
  <c r="AF10" i="33" s="1"/>
  <c r="AD9" i="33"/>
  <c r="AF9" i="33" s="1"/>
  <c r="AD8" i="33"/>
  <c r="AF8" i="33" s="1"/>
  <c r="BN20" i="43"/>
  <c r="BN51" i="43"/>
  <c r="BN48" i="43"/>
  <c r="BN24" i="43"/>
  <c r="BN23" i="43"/>
  <c r="BN40" i="43"/>
  <c r="BN26" i="43"/>
  <c r="BN67" i="43"/>
  <c r="J38" i="43"/>
  <c r="J42" i="43"/>
  <c r="J5" i="43"/>
  <c r="J10" i="43"/>
  <c r="J12" i="43"/>
  <c r="T23" i="33" l="1"/>
  <c r="T24" i="33"/>
  <c r="T25" i="33"/>
  <c r="T26" i="33"/>
  <c r="T27" i="33"/>
  <c r="T28" i="33"/>
  <c r="T29" i="33"/>
  <c r="T30" i="33"/>
  <c r="T31" i="33"/>
  <c r="T32" i="33"/>
  <c r="T33" i="33"/>
  <c r="T34" i="33"/>
  <c r="T35" i="33"/>
  <c r="T36" i="33"/>
  <c r="T37" i="33"/>
  <c r="T38" i="33"/>
  <c r="U32" i="33"/>
  <c r="N4" i="33"/>
  <c r="O4" i="33" s="1"/>
  <c r="N5" i="33"/>
  <c r="O5" i="33" s="1"/>
  <c r="N6" i="33"/>
  <c r="O6" i="33" s="1"/>
  <c r="J41" i="43" s="1"/>
  <c r="N7" i="33"/>
  <c r="O7" i="33" s="1"/>
  <c r="J31" i="43" s="1"/>
  <c r="N8" i="33"/>
  <c r="O8" i="33" s="1"/>
  <c r="J21" i="43" s="1"/>
  <c r="N9" i="33"/>
  <c r="O9" i="33" s="1"/>
  <c r="J19" i="43" s="1"/>
  <c r="N10" i="33"/>
  <c r="O10" i="33" s="1"/>
  <c r="J8" i="43" s="1"/>
  <c r="N11" i="33"/>
  <c r="O11" i="33" s="1"/>
  <c r="J34" i="43" s="1"/>
  <c r="N12" i="33"/>
  <c r="O12" i="33" s="1"/>
  <c r="J7" i="43" s="1"/>
  <c r="N13" i="33"/>
  <c r="O13" i="33" s="1"/>
  <c r="J37" i="43" s="1"/>
  <c r="N14" i="33"/>
  <c r="O14" i="33" s="1"/>
  <c r="J36" i="43" s="1"/>
  <c r="N15" i="33"/>
  <c r="O15" i="33" s="1"/>
  <c r="J27" i="43" s="1"/>
  <c r="N16" i="33"/>
  <c r="O16" i="33" s="1"/>
  <c r="J9" i="43" s="1"/>
  <c r="N17" i="33"/>
  <c r="O17" i="33" s="1"/>
  <c r="J13" i="43" s="1"/>
  <c r="N18" i="33"/>
  <c r="O18" i="33" s="1"/>
  <c r="J14" i="43" s="1"/>
  <c r="N19" i="33"/>
  <c r="O19" i="33" s="1"/>
  <c r="J46" i="43" s="1"/>
  <c r="N20" i="33"/>
  <c r="O20" i="33" s="1"/>
  <c r="J16" i="43" s="1"/>
  <c r="N21" i="33"/>
  <c r="O21" i="33" s="1"/>
  <c r="J30" i="43" s="1"/>
  <c r="N22" i="33"/>
  <c r="O22" i="33" s="1"/>
  <c r="J33" i="43" s="1"/>
  <c r="N23" i="33"/>
  <c r="O23" i="33" s="1"/>
  <c r="J22" i="43" s="1"/>
  <c r="N24" i="33"/>
  <c r="O24" i="33" s="1"/>
  <c r="J39" i="43" s="1"/>
  <c r="N25" i="33"/>
  <c r="O25" i="33" s="1"/>
  <c r="J29" i="43" s="1"/>
  <c r="N26" i="33"/>
  <c r="O26" i="33" s="1"/>
  <c r="J6" i="43" s="1"/>
  <c r="N27" i="33"/>
  <c r="O27" i="33" s="1"/>
  <c r="J25" i="43" s="1"/>
  <c r="N28" i="33"/>
  <c r="O28" i="33" s="1"/>
  <c r="J28" i="43" s="1"/>
  <c r="N29" i="33"/>
  <c r="O29" i="33" s="1"/>
  <c r="J15" i="43" s="1"/>
  <c r="N30" i="33"/>
  <c r="O30" i="33" s="1"/>
  <c r="J17" i="43" s="1"/>
  <c r="N31" i="33"/>
  <c r="O31" i="33" s="1"/>
  <c r="J18" i="43" s="1"/>
  <c r="N32" i="33"/>
  <c r="O32" i="33" s="1"/>
  <c r="J43" i="43" s="1"/>
  <c r="N34" i="33"/>
  <c r="N35" i="33"/>
  <c r="N37" i="33"/>
  <c r="N38" i="33"/>
  <c r="N33" i="33"/>
  <c r="N36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AA25" i="33"/>
  <c r="AA26" i="33"/>
  <c r="AA27" i="33"/>
  <c r="AA28" i="33"/>
  <c r="AA29" i="33"/>
  <c r="AA30" i="33"/>
  <c r="AA31" i="33"/>
  <c r="AA32" i="33"/>
  <c r="AA33" i="33"/>
  <c r="AA34" i="33"/>
  <c r="AA35" i="33"/>
  <c r="AA36" i="33"/>
  <c r="AA37" i="33"/>
  <c r="AA38" i="33"/>
  <c r="U31" i="33"/>
  <c r="AD41" i="33"/>
  <c r="AD40" i="33"/>
  <c r="T4" i="33"/>
  <c r="T5" i="33"/>
  <c r="T6" i="33"/>
  <c r="T7" i="33"/>
  <c r="T8" i="33"/>
  <c r="T9" i="33"/>
  <c r="T10" i="33"/>
  <c r="T11" i="33"/>
  <c r="T12" i="33"/>
  <c r="T13" i="33"/>
  <c r="T14" i="33"/>
  <c r="T15" i="33"/>
  <c r="T16" i="33"/>
  <c r="T17" i="33"/>
  <c r="T18" i="33"/>
  <c r="T19" i="33"/>
  <c r="T20" i="33"/>
  <c r="T21" i="33"/>
  <c r="T22" i="33"/>
  <c r="W37" i="49"/>
  <c r="X37" i="49"/>
  <c r="J32" i="43" l="1"/>
  <c r="U5" i="33"/>
  <c r="J45" i="43"/>
  <c r="U4" i="33"/>
  <c r="W48" i="49" l="1"/>
  <c r="X48" i="49"/>
  <c r="AA39" i="49"/>
  <c r="AA40" i="49"/>
  <c r="W43" i="49"/>
  <c r="X43" i="49"/>
  <c r="W44" i="49"/>
  <c r="X44" i="49"/>
  <c r="W45" i="49"/>
  <c r="X45" i="49"/>
  <c r="W46" i="49"/>
  <c r="X46" i="49"/>
  <c r="W47" i="49"/>
  <c r="X47" i="49"/>
  <c r="N45" i="33"/>
  <c r="N46" i="33"/>
  <c r="M44" i="43" l="1"/>
  <c r="L44" i="43"/>
  <c r="BM35" i="43"/>
  <c r="K44" i="43"/>
  <c r="I44" i="43"/>
  <c r="W17" i="49" l="1"/>
  <c r="X17" i="49"/>
  <c r="W34" i="49"/>
  <c r="X34" i="49"/>
  <c r="W11" i="49"/>
  <c r="X11" i="49"/>
  <c r="W30" i="49"/>
  <c r="X30" i="49"/>
  <c r="W22" i="49"/>
  <c r="X22" i="49"/>
  <c r="W12" i="49"/>
  <c r="X12" i="49"/>
  <c r="W25" i="49"/>
  <c r="X25" i="49"/>
  <c r="W4" i="49"/>
  <c r="X4" i="49"/>
  <c r="W15" i="49"/>
  <c r="X15" i="49"/>
  <c r="W7" i="49"/>
  <c r="X7" i="49"/>
  <c r="W23" i="49"/>
  <c r="X23" i="49"/>
  <c r="W35" i="49"/>
  <c r="X35" i="49"/>
  <c r="W8" i="49"/>
  <c r="X8" i="49"/>
  <c r="W19" i="49"/>
  <c r="X19" i="49"/>
  <c r="W5" i="49"/>
  <c r="X5" i="49"/>
  <c r="W18" i="49"/>
  <c r="X18" i="49"/>
  <c r="W26" i="49"/>
  <c r="X26" i="49"/>
  <c r="W27" i="49"/>
  <c r="X27" i="49"/>
  <c r="W28" i="49"/>
  <c r="X28" i="49"/>
  <c r="W13" i="49"/>
  <c r="X13" i="49"/>
  <c r="W6" i="49"/>
  <c r="X6" i="49"/>
  <c r="W31" i="49"/>
  <c r="X31" i="49"/>
  <c r="W36" i="49"/>
  <c r="X36" i="49"/>
  <c r="W9" i="49"/>
  <c r="X9" i="49"/>
  <c r="W32" i="49"/>
  <c r="X32" i="49"/>
  <c r="W16" i="49"/>
  <c r="X16" i="49"/>
  <c r="W20" i="49"/>
  <c r="X20" i="49"/>
  <c r="W24" i="49"/>
  <c r="X24" i="49"/>
  <c r="W21" i="49"/>
  <c r="X21" i="49"/>
  <c r="W10" i="49"/>
  <c r="X10" i="49"/>
  <c r="W33" i="49"/>
  <c r="X33" i="49"/>
  <c r="W29" i="49"/>
  <c r="X29" i="49"/>
  <c r="X14" i="49"/>
  <c r="E14" i="49" l="1" a="1"/>
  <c r="E14" i="49" s="1"/>
  <c r="G11" i="49" a="1"/>
  <c r="G11" i="49" s="1"/>
  <c r="E9" i="49" a="1"/>
  <c r="E9" i="49" s="1"/>
  <c r="F6" i="49" a="1"/>
  <c r="F6" i="49" s="1"/>
  <c r="G4" i="49" a="1"/>
  <c r="G4" i="49" s="1"/>
  <c r="G13" i="49" a="1"/>
  <c r="G13" i="49" s="1"/>
  <c r="F11" i="49" a="1"/>
  <c r="F11" i="49" s="1"/>
  <c r="G8" i="49" a="1"/>
  <c r="G8" i="49" s="1"/>
  <c r="E6" i="49" a="1"/>
  <c r="E6" i="49" s="1"/>
  <c r="E11" i="49" a="1"/>
  <c r="E11" i="49" s="1"/>
  <c r="F8" i="49" a="1"/>
  <c r="F8" i="49" s="1"/>
  <c r="G5" i="49" a="1"/>
  <c r="G5" i="49" s="1"/>
  <c r="F13" i="49" a="1"/>
  <c r="F13" i="49" s="1"/>
  <c r="G10" i="49" a="1"/>
  <c r="G10" i="49" s="1"/>
  <c r="E8" i="49" a="1"/>
  <c r="E8" i="49" s="1"/>
  <c r="F5" i="49" a="1"/>
  <c r="F5" i="49" s="1"/>
  <c r="G12" i="49" a="1"/>
  <c r="G12" i="49" s="1"/>
  <c r="E13" i="49" a="1"/>
  <c r="E13" i="49" s="1"/>
  <c r="F10" i="49" a="1"/>
  <c r="F10" i="49" s="1"/>
  <c r="E5" i="49" a="1"/>
  <c r="E5" i="49" s="1"/>
  <c r="G14" i="49" a="1"/>
  <c r="G14" i="49" s="1"/>
  <c r="F12" i="49" a="1"/>
  <c r="F12" i="49" s="1"/>
  <c r="G9" i="49" a="1"/>
  <c r="G9" i="49" s="1"/>
  <c r="F4" i="49" a="1"/>
  <c r="F4" i="49" s="1"/>
  <c r="F14" i="49" a="1"/>
  <c r="F14" i="49" s="1"/>
  <c r="E12" i="49" a="1"/>
  <c r="E12" i="49" s="1"/>
  <c r="F9" i="49" a="1"/>
  <c r="F9" i="49" s="1"/>
  <c r="G6" i="49" a="1"/>
  <c r="G6" i="49" s="1"/>
  <c r="E4" i="49" a="1"/>
  <c r="E4" i="49" s="1"/>
  <c r="E10" i="49" a="1"/>
  <c r="E10" i="49" s="1"/>
  <c r="T3" i="33"/>
  <c r="BT48" i="43" l="1"/>
  <c r="BU48" i="43" s="1"/>
  <c r="BQ80" i="43" l="1"/>
  <c r="BQ79" i="43"/>
  <c r="BT20" i="43" l="1"/>
  <c r="BU20" i="43" s="1"/>
  <c r="BT51" i="43"/>
  <c r="BU51" i="43" s="1"/>
  <c r="BT63" i="43"/>
  <c r="BU63" i="43" s="1"/>
  <c r="BT64" i="43"/>
  <c r="BU64" i="43" s="1"/>
  <c r="AC80" i="43" l="1"/>
  <c r="AB80" i="43"/>
  <c r="X80" i="43"/>
  <c r="BO80" i="43" s="1"/>
  <c r="AA80" i="43"/>
  <c r="Z80" i="43"/>
  <c r="Y80" i="43"/>
  <c r="AC79" i="43"/>
  <c r="AB79" i="43"/>
  <c r="Z79" i="43"/>
  <c r="AA79" i="43"/>
  <c r="Y79" i="43"/>
  <c r="X79" i="43"/>
  <c r="BO79" i="43" s="1"/>
  <c r="BN6" i="43" l="1"/>
  <c r="BN37" i="43"/>
  <c r="BN34" i="43"/>
  <c r="BN13" i="43"/>
  <c r="BN49" i="43"/>
  <c r="BT49" i="43" s="1"/>
  <c r="BU49" i="43" s="1"/>
  <c r="BN54" i="43"/>
  <c r="BT54" i="43" s="1"/>
  <c r="BU54" i="43" s="1"/>
  <c r="BN31" i="43"/>
  <c r="BN12" i="43"/>
  <c r="BN29" i="43"/>
  <c r="BN17" i="43"/>
  <c r="BN50" i="43"/>
  <c r="BT50" i="43" s="1"/>
  <c r="BU50" i="43" s="1"/>
  <c r="BN27" i="43"/>
  <c r="BN39" i="43"/>
  <c r="BN9" i="43"/>
  <c r="BN53" i="43"/>
  <c r="BT53" i="43" s="1"/>
  <c r="BU53" i="43" s="1"/>
  <c r="BN42" i="43"/>
  <c r="BN11" i="43"/>
  <c r="BN21" i="43"/>
  <c r="BN7" i="43"/>
  <c r="BN79" i="43"/>
  <c r="BT79" i="43" s="1"/>
  <c r="BN47" i="43"/>
  <c r="BT47" i="43" s="1"/>
  <c r="BU47" i="43" s="1"/>
  <c r="BN30" i="43"/>
  <c r="BN32" i="43"/>
  <c r="BN43" i="43"/>
  <c r="BN38" i="43"/>
  <c r="BN80" i="43"/>
  <c r="BT80" i="43" s="1"/>
  <c r="BN45" i="43"/>
  <c r="BN35" i="43"/>
  <c r="BT35" i="43" s="1"/>
  <c r="BU35" i="43" s="1"/>
  <c r="M6" i="43" l="1"/>
  <c r="N6" i="43"/>
  <c r="O6" i="43" s="1"/>
  <c r="W6" i="43" s="1"/>
  <c r="AE6" i="43" s="1"/>
  <c r="AM6" i="43" s="1"/>
  <c r="L6" i="43"/>
  <c r="I6" i="43"/>
  <c r="K6" i="43"/>
  <c r="K57" i="43"/>
  <c r="L57" i="43"/>
  <c r="M57" i="43"/>
  <c r="N57" i="43"/>
  <c r="O57" i="43" s="1"/>
  <c r="W57" i="43" s="1"/>
  <c r="AE57" i="43" s="1"/>
  <c r="AM57" i="43" s="1"/>
  <c r="BC57" i="43" s="1"/>
  <c r="BK57" i="43" s="1"/>
  <c r="H57" i="43"/>
  <c r="BT57" i="43" s="1"/>
  <c r="BU57" i="43" s="1"/>
  <c r="I57" i="43"/>
  <c r="N62" i="43"/>
  <c r="O62" i="43" s="1"/>
  <c r="W62" i="43" s="1"/>
  <c r="AE62" i="43" s="1"/>
  <c r="AM62" i="43" s="1"/>
  <c r="N63" i="43"/>
  <c r="O63" i="43" s="1"/>
  <c r="N60" i="43"/>
  <c r="O60" i="43" s="1"/>
  <c r="W60" i="43" s="1"/>
  <c r="AE60" i="43" s="1"/>
  <c r="AM60" i="43" s="1"/>
  <c r="N61" i="43"/>
  <c r="O61" i="43" s="1"/>
  <c r="W61" i="43" s="1"/>
  <c r="AE61" i="43" s="1"/>
  <c r="AM61" i="43" s="1"/>
  <c r="BC61" i="43" s="1"/>
  <c r="H59" i="43"/>
  <c r="BT59" i="43" s="1"/>
  <c r="BU59" i="43" s="1"/>
  <c r="I59" i="43"/>
  <c r="N59" i="43"/>
  <c r="O59" i="43" s="1"/>
  <c r="W59" i="43" s="1"/>
  <c r="AE59" i="43" s="1"/>
  <c r="AM59" i="43" s="1"/>
  <c r="BC59" i="43" s="1"/>
  <c r="M59" i="43"/>
  <c r="L59" i="43"/>
  <c r="K59" i="43"/>
  <c r="K13" i="43"/>
  <c r="I15" i="43"/>
  <c r="L25" i="43"/>
  <c r="K42" i="43"/>
  <c r="I12" i="43"/>
  <c r="L13" i="43"/>
  <c r="K28" i="43"/>
  <c r="I41" i="43"/>
  <c r="L42" i="43"/>
  <c r="BM67" i="43"/>
  <c r="BT67" i="43" s="1"/>
  <c r="L60" i="43"/>
  <c r="L28" i="43"/>
  <c r="L41" i="43"/>
  <c r="L43" i="43"/>
  <c r="I61" i="43"/>
  <c r="K12" i="43"/>
  <c r="K14" i="43"/>
  <c r="K25" i="43"/>
  <c r="K61" i="43"/>
  <c r="L12" i="43"/>
  <c r="L14" i="43"/>
  <c r="I27" i="43"/>
  <c r="I38" i="43"/>
  <c r="I42" i="43"/>
  <c r="L61" i="43"/>
  <c r="K38" i="43"/>
  <c r="K43" i="43"/>
  <c r="M61" i="43"/>
  <c r="I13" i="43"/>
  <c r="I25" i="43"/>
  <c r="L38" i="43"/>
  <c r="L27" i="43"/>
  <c r="I14" i="43"/>
  <c r="H14" i="43"/>
  <c r="BM14" i="43" s="1"/>
  <c r="K27" i="43"/>
  <c r="K41" i="43"/>
  <c r="H60" i="43"/>
  <c r="BT60" i="43" s="1"/>
  <c r="BU60" i="43" s="1"/>
  <c r="I60" i="43"/>
  <c r="I43" i="43"/>
  <c r="K15" i="43"/>
  <c r="K60" i="43"/>
  <c r="L15" i="43"/>
  <c r="M60" i="43"/>
  <c r="N19" i="43"/>
  <c r="O19" i="43" s="1"/>
  <c r="W19" i="43" s="1"/>
  <c r="AE19" i="43" s="1"/>
  <c r="N42" i="43"/>
  <c r="O42" i="43" s="1"/>
  <c r="H61" i="43"/>
  <c r="BT61" i="43" s="1"/>
  <c r="BU61" i="43" s="1"/>
  <c r="I28" i="43"/>
  <c r="N48" i="43"/>
  <c r="O48" i="43" s="1"/>
  <c r="W48" i="43" s="1"/>
  <c r="AE48" i="43" s="1"/>
  <c r="AM48" i="43" s="1"/>
  <c r="AU48" i="43" s="1"/>
  <c r="N38" i="43"/>
  <c r="N27" i="43"/>
  <c r="N13" i="43"/>
  <c r="O13" i="43" s="1"/>
  <c r="W13" i="43" s="1"/>
  <c r="AE13" i="43" s="1"/>
  <c r="AU6" i="43" l="1"/>
  <c r="BC6" i="43" s="1"/>
  <c r="BK6" i="43" s="1"/>
  <c r="BK61" i="43"/>
  <c r="BC60" i="43"/>
  <c r="BK60" i="43" s="1"/>
  <c r="BK59" i="43"/>
  <c r="AM19" i="43"/>
  <c r="AU19" i="43" s="1"/>
  <c r="AM13" i="43"/>
  <c r="AU13" i="43" s="1"/>
  <c r="O27" i="43"/>
  <c r="W27" i="43" s="1"/>
  <c r="M16" i="43"/>
  <c r="BC48" i="43" l="1"/>
  <c r="AE27" i="43"/>
  <c r="AM27" i="43" s="1"/>
  <c r="AU27" i="43" s="1"/>
  <c r="AA3" i="33"/>
  <c r="AB3" i="33"/>
  <c r="AB4" i="33"/>
  <c r="AB5" i="33"/>
  <c r="AB6" i="33"/>
  <c r="AB7" i="33"/>
  <c r="BC27" i="43" l="1"/>
  <c r="BC13" i="43"/>
  <c r="BK13" i="43" s="1"/>
  <c r="BK48" i="43" l="1"/>
  <c r="BK27" i="43"/>
  <c r="BN19" i="43" l="1"/>
  <c r="H62" i="43"/>
  <c r="BT62" i="43" s="1"/>
  <c r="BU62" i="43" s="1"/>
  <c r="H64" i="43"/>
  <c r="BC19" i="43" l="1"/>
  <c r="N15" i="43" l="1"/>
  <c r="O15" i="43" s="1"/>
  <c r="W15" i="43" s="1"/>
  <c r="N25" i="43"/>
  <c r="O25" i="43" s="1"/>
  <c r="W25" i="43" s="1"/>
  <c r="N28" i="43"/>
  <c r="O28" i="43" s="1"/>
  <c r="W28" i="43" s="1"/>
  <c r="O38" i="43"/>
  <c r="N64" i="43"/>
  <c r="O64" i="43" s="1"/>
  <c r="L5" i="43"/>
  <c r="M5" i="43"/>
  <c r="L7" i="43"/>
  <c r="M7" i="43"/>
  <c r="L8" i="43"/>
  <c r="M8" i="43"/>
  <c r="L9" i="43"/>
  <c r="M9" i="43"/>
  <c r="L10" i="43"/>
  <c r="M10" i="43"/>
  <c r="L11" i="43"/>
  <c r="M11" i="43"/>
  <c r="M12" i="43"/>
  <c r="M14" i="43"/>
  <c r="M15" i="43"/>
  <c r="L16" i="43"/>
  <c r="L17" i="43"/>
  <c r="M17" i="43"/>
  <c r="L18" i="43"/>
  <c r="M18" i="43"/>
  <c r="L21" i="43"/>
  <c r="M21" i="43"/>
  <c r="L22" i="43"/>
  <c r="M22" i="43"/>
  <c r="M25" i="43"/>
  <c r="M28" i="43"/>
  <c r="L29" i="43"/>
  <c r="M29" i="43"/>
  <c r="L30" i="43"/>
  <c r="M30" i="43"/>
  <c r="L31" i="43"/>
  <c r="M31" i="43"/>
  <c r="L32" i="43"/>
  <c r="M32" i="43"/>
  <c r="L33" i="43"/>
  <c r="M33" i="43"/>
  <c r="L34" i="43"/>
  <c r="M34" i="43"/>
  <c r="L36" i="43"/>
  <c r="M36" i="43"/>
  <c r="L37" i="43"/>
  <c r="M37" i="43"/>
  <c r="M38" i="43"/>
  <c r="L39" i="43"/>
  <c r="M39" i="43"/>
  <c r="M42" i="43"/>
  <c r="M43" i="43"/>
  <c r="L45" i="43"/>
  <c r="M45" i="43"/>
  <c r="L46" i="43"/>
  <c r="M46" i="43"/>
  <c r="L24" i="43"/>
  <c r="M24" i="43"/>
  <c r="L23" i="43"/>
  <c r="M23" i="43"/>
  <c r="L40" i="43"/>
  <c r="M40" i="43"/>
  <c r="L26" i="43"/>
  <c r="M26" i="43"/>
  <c r="L58" i="43"/>
  <c r="M58" i="43"/>
  <c r="L62" i="43"/>
  <c r="M62" i="43"/>
  <c r="L63" i="43"/>
  <c r="M63" i="43"/>
  <c r="L64" i="43"/>
  <c r="M64" i="43"/>
  <c r="L19" i="43"/>
  <c r="M19" i="43"/>
  <c r="M4" i="43"/>
  <c r="L4" i="43"/>
  <c r="K39" i="43"/>
  <c r="K45" i="43"/>
  <c r="K46" i="43"/>
  <c r="K24" i="43"/>
  <c r="K23" i="43"/>
  <c r="K40" i="43"/>
  <c r="K26" i="43"/>
  <c r="K58" i="43"/>
  <c r="K62" i="43"/>
  <c r="K63" i="43"/>
  <c r="K64" i="43"/>
  <c r="K19" i="43"/>
  <c r="K5" i="43"/>
  <c r="K7" i="43"/>
  <c r="K8" i="43"/>
  <c r="K9" i="43"/>
  <c r="K10" i="43"/>
  <c r="K11" i="43"/>
  <c r="K16" i="43"/>
  <c r="K17" i="43"/>
  <c r="K18" i="43"/>
  <c r="K21" i="43"/>
  <c r="K22" i="43"/>
  <c r="K29" i="43"/>
  <c r="K30" i="43"/>
  <c r="K31" i="43"/>
  <c r="K32" i="43"/>
  <c r="K33" i="43"/>
  <c r="K34" i="43"/>
  <c r="K36" i="43"/>
  <c r="K37" i="43"/>
  <c r="K4" i="43"/>
  <c r="I29" i="43"/>
  <c r="I4" i="43"/>
  <c r="I32" i="43"/>
  <c r="I40" i="43"/>
  <c r="I5" i="43"/>
  <c r="I26" i="43"/>
  <c r="I63" i="43"/>
  <c r="I19" i="43"/>
  <c r="I62" i="43"/>
  <c r="I30" i="43"/>
  <c r="I7" i="43"/>
  <c r="I36" i="43"/>
  <c r="I8" i="43"/>
  <c r="I64" i="43"/>
  <c r="I46" i="43"/>
  <c r="I33" i="43"/>
  <c r="I9" i="43"/>
  <c r="I10" i="43"/>
  <c r="I37" i="43"/>
  <c r="I31" i="43"/>
  <c r="I11" i="43"/>
  <c r="I24" i="43"/>
  <c r="I23" i="43"/>
  <c r="I45" i="43"/>
  <c r="I16" i="43"/>
  <c r="I58" i="43"/>
  <c r="I17" i="43"/>
  <c r="I18" i="43"/>
  <c r="I21" i="43"/>
  <c r="I39" i="43"/>
  <c r="I34" i="43"/>
  <c r="I22" i="43"/>
  <c r="AE15" i="43" l="1"/>
  <c r="AE25" i="43"/>
  <c r="W64" i="43"/>
  <c r="AE64" i="43" s="1"/>
  <c r="W42" i="43"/>
  <c r="AE42" i="43" s="1"/>
  <c r="AM42" i="43" s="1"/>
  <c r="W38" i="43"/>
  <c r="W49" i="43"/>
  <c r="AE49" i="43" s="1"/>
  <c r="AM49" i="43" s="1"/>
  <c r="AU49" i="43" s="1"/>
  <c r="AE28" i="43"/>
  <c r="BT70" i="43"/>
  <c r="AU42" i="43" l="1"/>
  <c r="BC42" i="43" s="1"/>
  <c r="BK42" i="43" s="1"/>
  <c r="AM15" i="43"/>
  <c r="AU15" i="43" s="1"/>
  <c r="AE38" i="43"/>
  <c r="AM38" i="43" s="1"/>
  <c r="AM25" i="43"/>
  <c r="AU25" i="43" s="1"/>
  <c r="AU38" i="43" l="1"/>
  <c r="BC38" i="43" s="1"/>
  <c r="BK38" i="43" s="1"/>
  <c r="AM64" i="43"/>
  <c r="AM28" i="43"/>
  <c r="AU28" i="43" s="1"/>
  <c r="BC49" i="43" l="1"/>
  <c r="BK49" i="43" s="1"/>
  <c r="BC25" i="43"/>
  <c r="BC62" i="43"/>
  <c r="BK62" i="43" s="1"/>
  <c r="BC15" i="43"/>
  <c r="BC64" i="43"/>
  <c r="BK64" i="43" s="1"/>
  <c r="BK15" i="43" l="1"/>
  <c r="BC28" i="43"/>
  <c r="A5" i="43" l="1"/>
  <c r="A6" i="43" s="1"/>
  <c r="A7" i="43" s="1"/>
  <c r="A8" i="43" s="1"/>
  <c r="A9" i="43" s="1"/>
  <c r="A10" i="43" s="1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29" i="43" s="1"/>
  <c r="A30" i="43" s="1"/>
  <c r="A31" i="43" s="1"/>
  <c r="A32" i="43" s="1"/>
  <c r="A33" i="43" s="1"/>
  <c r="A34" i="43" s="1"/>
  <c r="A35" i="43" s="1"/>
  <c r="A36" i="43" s="1"/>
  <c r="A37" i="43" s="1"/>
  <c r="A38" i="43" s="1"/>
  <c r="A39" i="43" s="1"/>
  <c r="A40" i="43" s="1"/>
  <c r="A41" i="43" s="1"/>
  <c r="A42" i="43" s="1"/>
  <c r="A43" i="43" s="1"/>
  <c r="A44" i="43" s="1"/>
  <c r="A45" i="43" s="1"/>
  <c r="A46" i="43" s="1"/>
  <c r="A47" i="43" s="1"/>
  <c r="A48" i="43" s="1"/>
  <c r="A49" i="43" s="1"/>
  <c r="A50" i="43" s="1"/>
  <c r="A51" i="43" s="1"/>
  <c r="A52" i="43" s="1"/>
  <c r="A53" i="43" s="1"/>
  <c r="A54" i="43" s="1"/>
  <c r="A55" i="43" s="1"/>
  <c r="A56" i="43" s="1"/>
  <c r="A57" i="43" s="1"/>
  <c r="A58" i="43" s="1"/>
  <c r="A59" i="43" s="1"/>
  <c r="A60" i="43" s="1"/>
  <c r="A61" i="43" s="1"/>
  <c r="A62" i="43" s="1"/>
  <c r="A63" i="43" s="1"/>
  <c r="A64" i="43" s="1"/>
  <c r="BN44" i="43" l="1"/>
  <c r="BN41" i="43"/>
  <c r="BT76" i="43"/>
  <c r="BU76" i="43" s="1"/>
  <c r="BT73" i="43"/>
  <c r="BN52" i="43"/>
  <c r="BT52" i="43" s="1"/>
  <c r="BU52" i="43" s="1"/>
  <c r="BN16" i="43"/>
  <c r="BN15" i="43"/>
  <c r="BN10" i="43"/>
  <c r="BN56" i="43"/>
  <c r="BT56" i="43" s="1"/>
  <c r="BU56" i="43" s="1"/>
  <c r="BN8" i="43"/>
  <c r="BN55" i="43"/>
  <c r="BT55" i="43" s="1"/>
  <c r="BU55" i="43" s="1"/>
  <c r="BN5" i="43"/>
  <c r="BN28" i="43"/>
  <c r="BN18" i="43"/>
  <c r="BN25" i="43"/>
  <c r="BN22" i="43"/>
  <c r="BN33" i="43" l="1"/>
  <c r="BN36" i="43"/>
  <c r="BN46" i="43"/>
  <c r="BN14" i="43"/>
  <c r="BT14" i="43" s="1"/>
  <c r="BU14" i="43" s="1"/>
  <c r="BN4" i="43"/>
  <c r="N8" i="43" l="1"/>
  <c r="N46" i="43"/>
  <c r="N9" i="43"/>
  <c r="O9" i="43" s="1"/>
  <c r="N7" i="43"/>
  <c r="N41" i="43"/>
  <c r="O41" i="43" s="1"/>
  <c r="W41" i="43" s="1"/>
  <c r="AE41" i="43" s="1"/>
  <c r="N12" i="43"/>
  <c r="O12" i="43" s="1"/>
  <c r="W12" i="43" s="1"/>
  <c r="AE12" i="43" s="1"/>
  <c r="AM12" i="43" s="1"/>
  <c r="N14" i="43"/>
  <c r="N29" i="43"/>
  <c r="BT71" i="43"/>
  <c r="BU71" i="43" s="1"/>
  <c r="H42" i="43"/>
  <c r="H43" i="43"/>
  <c r="H12" i="43"/>
  <c r="BM12" i="43" s="1"/>
  <c r="BT12" i="43" s="1"/>
  <c r="BU12" i="43" s="1"/>
  <c r="H15" i="43"/>
  <c r="BM15" i="43" s="1"/>
  <c r="BT15" i="43" s="1"/>
  <c r="BU15" i="43" s="1"/>
  <c r="BT75" i="43"/>
  <c r="H13" i="43"/>
  <c r="BM13" i="43" s="1"/>
  <c r="BT13" i="43" s="1"/>
  <c r="BU13" i="43" s="1"/>
  <c r="H33" i="43"/>
  <c r="BM33" i="43" s="1"/>
  <c r="BT33" i="43" s="1"/>
  <c r="BU33" i="43" s="1"/>
  <c r="N43" i="33"/>
  <c r="H44" i="43" s="1"/>
  <c r="BM44" i="43" s="1"/>
  <c r="BT44" i="43" s="1"/>
  <c r="BU44" i="43" s="1"/>
  <c r="N44" i="33"/>
  <c r="BT68" i="43" s="1"/>
  <c r="N3" i="33"/>
  <c r="H45" i="43" s="1"/>
  <c r="H25" i="43"/>
  <c r="BM25" i="43" s="1"/>
  <c r="BT25" i="43" s="1"/>
  <c r="BU25" i="43" s="1"/>
  <c r="AE4" i="33"/>
  <c r="AE5" i="33"/>
  <c r="AE6" i="33"/>
  <c r="AE7" i="33"/>
  <c r="AE3" i="33"/>
  <c r="AC4" i="33"/>
  <c r="AC5" i="33"/>
  <c r="AC6" i="33"/>
  <c r="AC7" i="33"/>
  <c r="AC3" i="33"/>
  <c r="BK19" i="43"/>
  <c r="BK25" i="43"/>
  <c r="BK28" i="43"/>
  <c r="AU12" i="43" l="1"/>
  <c r="BC12" i="43" s="1"/>
  <c r="BK12" i="43" s="1"/>
  <c r="AM41" i="43"/>
  <c r="BM42" i="43"/>
  <c r="BT42" i="43" s="1"/>
  <c r="BU42" i="43" s="1"/>
  <c r="BM45" i="43"/>
  <c r="BT45" i="43" s="1"/>
  <c r="BU45" i="43" s="1"/>
  <c r="BM43" i="43"/>
  <c r="BT43" i="43" s="1"/>
  <c r="BU43" i="43" s="1"/>
  <c r="H28" i="43"/>
  <c r="BM28" i="43" s="1"/>
  <c r="BT28" i="43" s="1"/>
  <c r="BU28" i="43" s="1"/>
  <c r="H38" i="43"/>
  <c r="H6" i="43"/>
  <c r="BM6" i="43" s="1"/>
  <c r="BT6" i="43" s="1"/>
  <c r="BU6" i="43" s="1"/>
  <c r="H41" i="43"/>
  <c r="H27" i="43"/>
  <c r="BM27" i="43" s="1"/>
  <c r="BT27" i="43" s="1"/>
  <c r="BU27" i="43" s="1"/>
  <c r="H5" i="43"/>
  <c r="BM5" i="43" s="1"/>
  <c r="BT5" i="43" s="1"/>
  <c r="BU5" i="43" s="1"/>
  <c r="BT77" i="43"/>
  <c r="BT74" i="43"/>
  <c r="W47" i="43"/>
  <c r="H19" i="43"/>
  <c r="BM19" i="43" s="1"/>
  <c r="BT19" i="43" s="1"/>
  <c r="BU19" i="43" s="1"/>
  <c r="H17" i="43"/>
  <c r="BM17" i="43" s="1"/>
  <c r="BT17" i="43" s="1"/>
  <c r="BU17" i="43" s="1"/>
  <c r="H58" i="43"/>
  <c r="BT58" i="43" s="1"/>
  <c r="BU58" i="43" s="1"/>
  <c r="H8" i="43"/>
  <c r="BM8" i="43" s="1"/>
  <c r="BT8" i="43" s="1"/>
  <c r="BU8" i="43" s="1"/>
  <c r="H9" i="43"/>
  <c r="BM9" i="43" s="1"/>
  <c r="BT9" i="43" s="1"/>
  <c r="BU9" i="43" s="1"/>
  <c r="W63" i="43"/>
  <c r="N24" i="43"/>
  <c r="N18" i="43"/>
  <c r="O18" i="43" s="1"/>
  <c r="W18" i="43" s="1"/>
  <c r="N39" i="43"/>
  <c r="O39" i="43" s="1"/>
  <c r="W39" i="43" s="1"/>
  <c r="N32" i="43"/>
  <c r="O32" i="43" s="1"/>
  <c r="W32" i="43" s="1"/>
  <c r="N56" i="43"/>
  <c r="N36" i="43"/>
  <c r="N10" i="43"/>
  <c r="O10" i="43" s="1"/>
  <c r="W10" i="43" s="1"/>
  <c r="N17" i="43"/>
  <c r="O17" i="43" s="1"/>
  <c r="N22" i="43"/>
  <c r="O22" i="43" s="1"/>
  <c r="N21" i="43"/>
  <c r="O21" i="43" s="1"/>
  <c r="N40" i="43"/>
  <c r="N51" i="43"/>
  <c r="O51" i="43" s="1"/>
  <c r="W51" i="43" s="1"/>
  <c r="N53" i="43"/>
  <c r="O53" i="43" s="1"/>
  <c r="W53" i="43" s="1"/>
  <c r="N26" i="43"/>
  <c r="O26" i="43" s="1"/>
  <c r="W26" i="43" s="1"/>
  <c r="N43" i="43"/>
  <c r="O43" i="43" s="1"/>
  <c r="W43" i="43" s="1"/>
  <c r="AE43" i="43" s="1"/>
  <c r="N52" i="43"/>
  <c r="O52" i="43" s="1"/>
  <c r="W52" i="43" s="1"/>
  <c r="H18" i="43"/>
  <c r="BM18" i="43" s="1"/>
  <c r="BT18" i="43" s="1"/>
  <c r="BU18" i="43" s="1"/>
  <c r="N33" i="43"/>
  <c r="O33" i="43" s="1"/>
  <c r="W33" i="43" s="1"/>
  <c r="N37" i="43"/>
  <c r="O37" i="43" s="1"/>
  <c r="W37" i="43" s="1"/>
  <c r="N5" i="43"/>
  <c r="N16" i="43"/>
  <c r="N58" i="43"/>
  <c r="O58" i="43" s="1"/>
  <c r="N50" i="43"/>
  <c r="O50" i="43" s="1"/>
  <c r="W50" i="43" s="1"/>
  <c r="N54" i="43"/>
  <c r="O54" i="43" s="1"/>
  <c r="W54" i="43" s="1"/>
  <c r="N23" i="43"/>
  <c r="O23" i="43" s="1"/>
  <c r="W23" i="43" s="1"/>
  <c r="N20" i="43"/>
  <c r="O20" i="43" s="1"/>
  <c r="W20" i="43" s="1"/>
  <c r="N31" i="43"/>
  <c r="N55" i="43"/>
  <c r="N4" i="43"/>
  <c r="O4" i="43" s="1"/>
  <c r="N30" i="43"/>
  <c r="O30" i="43" s="1"/>
  <c r="W30" i="43" s="1"/>
  <c r="AE30" i="43" s="1"/>
  <c r="N34" i="43"/>
  <c r="N11" i="43"/>
  <c r="O11" i="43" s="1"/>
  <c r="H16" i="43"/>
  <c r="BM16" i="43" s="1"/>
  <c r="BT16" i="43" s="1"/>
  <c r="BU16" i="43" s="1"/>
  <c r="H7" i="43"/>
  <c r="BM7" i="43" s="1"/>
  <c r="BT7" i="43" s="1"/>
  <c r="BU7" i="43" s="1"/>
  <c r="H23" i="43"/>
  <c r="BM23" i="43" s="1"/>
  <c r="BT23" i="43" s="1"/>
  <c r="BU23" i="43" s="1"/>
  <c r="H4" i="43"/>
  <c r="BM4" i="43" s="1"/>
  <c r="BT4" i="43" s="1"/>
  <c r="BU4" i="43" s="1"/>
  <c r="H30" i="43"/>
  <c r="BM30" i="43" s="1"/>
  <c r="BT30" i="43" s="1"/>
  <c r="BU30" i="43" s="1"/>
  <c r="H40" i="43"/>
  <c r="BM40" i="43" s="1"/>
  <c r="BT40" i="43" s="1"/>
  <c r="BU40" i="43" s="1"/>
  <c r="H26" i="43"/>
  <c r="BM26" i="43" s="1"/>
  <c r="BT26" i="43" s="1"/>
  <c r="BU26" i="43" s="1"/>
  <c r="H63" i="43"/>
  <c r="H24" i="43"/>
  <c r="BM24" i="43" s="1"/>
  <c r="BT24" i="43" s="1"/>
  <c r="BU24" i="43" s="1"/>
  <c r="H36" i="43"/>
  <c r="H32" i="43"/>
  <c r="BM32" i="43" s="1"/>
  <c r="BT32" i="43" s="1"/>
  <c r="BU32" i="43" s="1"/>
  <c r="H29" i="43"/>
  <c r="BM29" i="43" s="1"/>
  <c r="BT29" i="43" s="1"/>
  <c r="BU29" i="43" s="1"/>
  <c r="H34" i="43"/>
  <c r="H11" i="43"/>
  <c r="BM11" i="43" s="1"/>
  <c r="BT11" i="43" s="1"/>
  <c r="BU11" i="43" s="1"/>
  <c r="H46" i="43"/>
  <c r="H39" i="43"/>
  <c r="H37" i="43"/>
  <c r="H10" i="43"/>
  <c r="BM10" i="43" s="1"/>
  <c r="BT10" i="43" s="1"/>
  <c r="BU10" i="43" s="1"/>
  <c r="H21" i="43"/>
  <c r="BM21" i="43" s="1"/>
  <c r="BT21" i="43" s="1"/>
  <c r="BU21" i="43" s="1"/>
  <c r="H31" i="43"/>
  <c r="BM31" i="43" s="1"/>
  <c r="BT31" i="43" s="1"/>
  <c r="BU31" i="43" s="1"/>
  <c r="H22" i="43"/>
  <c r="BM22" i="43" s="1"/>
  <c r="BT22" i="43" s="1"/>
  <c r="BU22" i="43" s="1"/>
  <c r="W9" i="43"/>
  <c r="O8" i="43"/>
  <c r="O29" i="43"/>
  <c r="W29" i="43" s="1"/>
  <c r="O14" i="43"/>
  <c r="W14" i="43" s="1"/>
  <c r="AE14" i="43" s="1"/>
  <c r="AM14" i="43" s="1"/>
  <c r="AU14" i="43" s="1"/>
  <c r="O46" i="43"/>
  <c r="W46" i="43" s="1"/>
  <c r="O7" i="43"/>
  <c r="O3" i="33"/>
  <c r="AD5" i="33"/>
  <c r="AF5" i="33" s="1"/>
  <c r="AD3" i="33"/>
  <c r="AF3" i="33" s="1"/>
  <c r="AD4" i="33"/>
  <c r="AF4" i="33" s="1"/>
  <c r="AD7" i="33"/>
  <c r="AF7" i="33" s="1"/>
  <c r="AD6" i="33"/>
  <c r="AF6" i="33" s="1"/>
  <c r="AU41" i="43" l="1"/>
  <c r="BC41" i="43" s="1"/>
  <c r="BK41" i="43" s="1"/>
  <c r="AM43" i="43"/>
  <c r="BM38" i="43"/>
  <c r="BT38" i="43" s="1"/>
  <c r="BU38" i="43" s="1"/>
  <c r="BM36" i="43"/>
  <c r="BT36" i="43" s="1"/>
  <c r="BU36" i="43" s="1"/>
  <c r="BM37" i="43"/>
  <c r="BT37" i="43" s="1"/>
  <c r="BU37" i="43" s="1"/>
  <c r="BM39" i="43"/>
  <c r="BT39" i="43" s="1"/>
  <c r="BU39" i="43" s="1"/>
  <c r="BM46" i="43"/>
  <c r="BT46" i="43" s="1"/>
  <c r="BU46" i="43" s="1"/>
  <c r="BM34" i="43"/>
  <c r="BT34" i="43" s="1"/>
  <c r="BU34" i="43" s="1"/>
  <c r="BM41" i="43"/>
  <c r="BT41" i="43" s="1"/>
  <c r="BU41" i="43" s="1"/>
  <c r="J11" i="43"/>
  <c r="U3" i="33"/>
  <c r="J26" i="43"/>
  <c r="J57" i="43"/>
  <c r="J59" i="43"/>
  <c r="J64" i="43"/>
  <c r="J62" i="43"/>
  <c r="W58" i="43"/>
  <c r="AE58" i="43" s="1"/>
  <c r="AM58" i="43" s="1"/>
  <c r="AM30" i="43"/>
  <c r="AU30" i="43" s="1"/>
  <c r="AE51" i="43"/>
  <c r="AE20" i="43"/>
  <c r="AM20" i="43" s="1"/>
  <c r="AE39" i="43"/>
  <c r="AM39" i="43" s="1"/>
  <c r="AE54" i="43"/>
  <c r="AM54" i="43" s="1"/>
  <c r="AU54" i="43" s="1"/>
  <c r="AE9" i="43"/>
  <c r="AM9" i="43" s="1"/>
  <c r="AU9" i="43" s="1"/>
  <c r="AE18" i="43"/>
  <c r="W11" i="43"/>
  <c r="AE11" i="43" s="1"/>
  <c r="AM11" i="43" s="1"/>
  <c r="AU11" i="43" s="1"/>
  <c r="W21" i="43"/>
  <c r="W22" i="43"/>
  <c r="W17" i="43"/>
  <c r="AE26" i="43"/>
  <c r="AM26" i="43" s="1"/>
  <c r="AU26" i="43" s="1"/>
  <c r="AE52" i="43"/>
  <c r="AM52" i="43" s="1"/>
  <c r="AU52" i="43" s="1"/>
  <c r="O16" i="43"/>
  <c r="W16" i="43" s="1"/>
  <c r="O36" i="43"/>
  <c r="W36" i="43" s="1"/>
  <c r="O55" i="43"/>
  <c r="W55" i="43" s="1"/>
  <c r="O5" i="43"/>
  <c r="W5" i="43" s="1"/>
  <c r="AE5" i="43" s="1"/>
  <c r="O31" i="43"/>
  <c r="W31" i="43" s="1"/>
  <c r="O56" i="43"/>
  <c r="W56" i="43" s="1"/>
  <c r="O40" i="43"/>
  <c r="W40" i="43" s="1"/>
  <c r="O34" i="43"/>
  <c r="W34" i="43" s="1"/>
  <c r="O24" i="43"/>
  <c r="W24" i="43" s="1"/>
  <c r="J4" i="43"/>
  <c r="J40" i="43"/>
  <c r="J23" i="43"/>
  <c r="J63" i="43"/>
  <c r="J24" i="43"/>
  <c r="J58" i="43"/>
  <c r="W8" i="43"/>
  <c r="AE10" i="43"/>
  <c r="W7" i="43"/>
  <c r="AE7" i="43" s="1"/>
  <c r="W4" i="43"/>
  <c r="AE4" i="43" s="1"/>
  <c r="AM4" i="43" s="1"/>
  <c r="AU4" i="43" s="1"/>
  <c r="AE45" i="43"/>
  <c r="AE29" i="43"/>
  <c r="AM29" i="43" s="1"/>
  <c r="AU29" i="43" s="1"/>
  <c r="AE37" i="43"/>
  <c r="AM37" i="43" s="1"/>
  <c r="AE46" i="43"/>
  <c r="AM46" i="43" s="1"/>
  <c r="AU46" i="43" s="1"/>
  <c r="AE33" i="43"/>
  <c r="AM33" i="43" s="1"/>
  <c r="AU33" i="43" s="1"/>
  <c r="AE47" i="43"/>
  <c r="AM47" i="43" s="1"/>
  <c r="AU47" i="43" s="1"/>
  <c r="AE32" i="43"/>
  <c r="AE63" i="43"/>
  <c r="AM63" i="43" s="1"/>
  <c r="AE23" i="43"/>
  <c r="AE50" i="43"/>
  <c r="AM50" i="43" s="1"/>
  <c r="AU50" i="43" s="1"/>
  <c r="AE53" i="43"/>
  <c r="AM53" i="43" s="1"/>
  <c r="AU53" i="43" s="1"/>
  <c r="AU39" i="43" l="1"/>
  <c r="BC39" i="43" s="1"/>
  <c r="BK39" i="43" s="1"/>
  <c r="AU20" i="43"/>
  <c r="BC20" i="43" s="1"/>
  <c r="BK20" i="43" s="1"/>
  <c r="AU37" i="43"/>
  <c r="BC37" i="43" s="1"/>
  <c r="BK37" i="43" s="1"/>
  <c r="AU43" i="43"/>
  <c r="BC43" i="43" s="1"/>
  <c r="BK43" i="43" s="1"/>
  <c r="AM45" i="43"/>
  <c r="AM51" i="43"/>
  <c r="BC30" i="43"/>
  <c r="BK30" i="43" s="1"/>
  <c r="BC4" i="43"/>
  <c r="AM5" i="43"/>
  <c r="AU5" i="43" s="1"/>
  <c r="AM7" i="43"/>
  <c r="AU7" i="43" s="1"/>
  <c r="AM10" i="43"/>
  <c r="AU10" i="43" s="1"/>
  <c r="AM18" i="43"/>
  <c r="AU18" i="43" s="1"/>
  <c r="AE34" i="43"/>
  <c r="AM34" i="43" s="1"/>
  <c r="AU34" i="43" s="1"/>
  <c r="AE8" i="43"/>
  <c r="AE40" i="43"/>
  <c r="AM40" i="43" s="1"/>
  <c r="AU40" i="43" s="1"/>
  <c r="AE56" i="43"/>
  <c r="AM56" i="43" s="1"/>
  <c r="AU56" i="43" s="1"/>
  <c r="AE55" i="43"/>
  <c r="AM55" i="43" s="1"/>
  <c r="AU55" i="43" s="1"/>
  <c r="AE24" i="43"/>
  <c r="AE36" i="43"/>
  <c r="AM36" i="43" s="1"/>
  <c r="AM23" i="43"/>
  <c r="AU23" i="43" s="1"/>
  <c r="AM32" i="43"/>
  <c r="AU32" i="43" s="1"/>
  <c r="AE16" i="43"/>
  <c r="AE17" i="43"/>
  <c r="AE22" i="43"/>
  <c r="AE21" i="43"/>
  <c r="AE31" i="43"/>
  <c r="BC46" i="43"/>
  <c r="BK46" i="43" s="1"/>
  <c r="BC47" i="43"/>
  <c r="BC14" i="43"/>
  <c r="AU36" i="43" l="1"/>
  <c r="BC36" i="43" s="1"/>
  <c r="BK36" i="43" s="1"/>
  <c r="AU51" i="43"/>
  <c r="BC51" i="43" s="1"/>
  <c r="BK51" i="43" s="1"/>
  <c r="AU45" i="43"/>
  <c r="BC45" i="43" s="1"/>
  <c r="BK45" i="43" s="1"/>
  <c r="BK4" i="43"/>
  <c r="BC9" i="43"/>
  <c r="BC11" i="43"/>
  <c r="BC7" i="43"/>
  <c r="BC33" i="43"/>
  <c r="BK33" i="43" s="1"/>
  <c r="AM8" i="43"/>
  <c r="AU8" i="43" s="1"/>
  <c r="AM24" i="43"/>
  <c r="AU24" i="43" s="1"/>
  <c r="BC10" i="43"/>
  <c r="BC32" i="43"/>
  <c r="AM31" i="43"/>
  <c r="AU31" i="43" s="1"/>
  <c r="AM21" i="43"/>
  <c r="AU21" i="43" s="1"/>
  <c r="AM22" i="43"/>
  <c r="AU22" i="43" s="1"/>
  <c r="AM17" i="43"/>
  <c r="AM16" i="43"/>
  <c r="AU16" i="43" s="1"/>
  <c r="BK47" i="43"/>
  <c r="BC29" i="43"/>
  <c r="BK29" i="43" s="1"/>
  <c r="BK14" i="43"/>
  <c r="BC63" i="43"/>
  <c r="BK63" i="43" s="1"/>
  <c r="AU17" i="43" l="1"/>
  <c r="BC17" i="43" s="1"/>
  <c r="BK17" i="43" s="1"/>
  <c r="BC50" i="43"/>
  <c r="BK50" i="43" s="1"/>
  <c r="BK11" i="43"/>
  <c r="BK10" i="43"/>
  <c r="BK7" i="43"/>
  <c r="BK9" i="43"/>
  <c r="BC23" i="43"/>
  <c r="BC5" i="43"/>
  <c r="BC58" i="43"/>
  <c r="BC18" i="43"/>
  <c r="BC53" i="43"/>
  <c r="BC54" i="43"/>
  <c r="BC26" i="43"/>
  <c r="BC52" i="43"/>
  <c r="BC34" i="43"/>
  <c r="BK34" i="43" s="1"/>
  <c r="BK32" i="43"/>
  <c r="BK18" i="43" l="1"/>
  <c r="BK26" i="43"/>
  <c r="BK52" i="43"/>
  <c r="BK5" i="43"/>
  <c r="BK54" i="43"/>
  <c r="BK58" i="43"/>
  <c r="BK53" i="43"/>
  <c r="BK23" i="43"/>
  <c r="BC55" i="43"/>
  <c r="BC40" i="43"/>
  <c r="BC56" i="43"/>
  <c r="BC24" i="43"/>
  <c r="BC31" i="43"/>
  <c r="BK31" i="43" s="1"/>
  <c r="BC21" i="43"/>
  <c r="BC8" i="43"/>
  <c r="BC16" i="43"/>
  <c r="BC22" i="43"/>
  <c r="BK8" i="43" l="1"/>
  <c r="BK55" i="43"/>
  <c r="BK56" i="43"/>
  <c r="BK24" i="43"/>
  <c r="BK16" i="43"/>
  <c r="BK22" i="43"/>
  <c r="BK21" i="43"/>
  <c r="BK40" i="43"/>
  <c r="W14" i="49"/>
  <c r="N23" i="49" l="1" a="1"/>
  <c r="N23" i="49" s="1"/>
  <c r="G22" i="49" a="1"/>
  <c r="G22" i="49" s="1"/>
  <c r="F23" i="49" a="1"/>
  <c r="F23" i="49" s="1"/>
  <c r="L14" i="49" a="1"/>
  <c r="L14" i="49" s="1"/>
  <c r="L21" i="49" a="1"/>
  <c r="L21" i="49" s="1"/>
  <c r="M6" i="49" a="1"/>
  <c r="M6" i="49" s="1"/>
  <c r="N9" i="49" a="1"/>
  <c r="N9" i="49" s="1"/>
  <c r="N12" i="49" a="1"/>
  <c r="N12" i="49" s="1"/>
  <c r="M16" i="49" a="1"/>
  <c r="M16" i="49" s="1"/>
  <c r="F16" i="49" a="1"/>
  <c r="F16" i="49" s="1"/>
  <c r="L22" i="49" a="1"/>
  <c r="L22" i="49" s="1"/>
  <c r="N19" i="49" a="1"/>
  <c r="N19" i="49" s="1"/>
  <c r="F20" i="49" a="1"/>
  <c r="F20" i="49" s="1"/>
  <c r="L6" i="49" a="1"/>
  <c r="L6" i="49" s="1"/>
  <c r="M17" i="49" a="1"/>
  <c r="M17" i="49" s="1"/>
  <c r="L13" i="49" a="1"/>
  <c r="L13" i="49" s="1"/>
  <c r="L20" i="49" a="1"/>
  <c r="L20" i="49" s="1"/>
  <c r="N5" i="49" a="1"/>
  <c r="N5" i="49" s="1"/>
  <c r="N8" i="49" a="1"/>
  <c r="N8" i="49" s="1"/>
  <c r="M12" i="49" a="1"/>
  <c r="M12" i="49" s="1"/>
  <c r="M4" i="49" a="1"/>
  <c r="M4" i="49" s="1"/>
  <c r="E15" i="49" a="1"/>
  <c r="E15" i="49" s="1"/>
  <c r="N15" i="49" a="1"/>
  <c r="N15" i="49" s="1"/>
  <c r="F18" i="49" a="1"/>
  <c r="F18" i="49" s="1"/>
  <c r="M23" i="49" a="1"/>
  <c r="M23" i="49" s="1"/>
  <c r="F22" i="49" a="1"/>
  <c r="F22" i="49" s="1"/>
  <c r="F21" i="49" a="1"/>
  <c r="F21" i="49" s="1"/>
  <c r="L5" i="49" a="1"/>
  <c r="L5" i="49" s="1"/>
  <c r="M21" i="49" a="1"/>
  <c r="M21" i="49" s="1"/>
  <c r="L12" i="49" a="1"/>
  <c r="L12" i="49" s="1"/>
  <c r="L19" i="49" a="1"/>
  <c r="L19" i="49" s="1"/>
  <c r="G7" i="49" a="1"/>
  <c r="G7" i="49" s="1"/>
  <c r="N4" i="49" a="1"/>
  <c r="N4" i="49" s="1"/>
  <c r="M8" i="49" a="1"/>
  <c r="M8" i="49" s="1"/>
  <c r="M5" i="49" a="1"/>
  <c r="M5" i="49" s="1"/>
  <c r="M10" i="49" a="1"/>
  <c r="M10" i="49" s="1"/>
  <c r="G18" i="49" a="1"/>
  <c r="G18" i="49" s="1"/>
  <c r="N11" i="49" a="1"/>
  <c r="N11" i="49" s="1"/>
  <c r="M19" i="49" a="1"/>
  <c r="M19" i="49" s="1"/>
  <c r="E18" i="49" a="1"/>
  <c r="E18" i="49" s="1"/>
  <c r="N22" i="49" a="1"/>
  <c r="N22" i="49" s="1"/>
  <c r="E22" i="49" a="1"/>
  <c r="E22" i="49" s="1"/>
  <c r="E19" i="49" a="1"/>
  <c r="E19" i="49" s="1"/>
  <c r="L4" i="49" a="1"/>
  <c r="L4" i="49" s="1"/>
  <c r="L18" i="49" a="1"/>
  <c r="L18" i="49" s="1"/>
  <c r="L11" i="49" a="1"/>
  <c r="L11" i="49" s="1"/>
  <c r="L17" i="49" a="1"/>
  <c r="L17" i="49" s="1"/>
  <c r="E7" i="49" a="1"/>
  <c r="E7" i="49" s="1"/>
  <c r="N6" i="49" a="1"/>
  <c r="N6" i="49" s="1"/>
  <c r="M20" i="49" a="1"/>
  <c r="M20" i="49" s="1"/>
  <c r="N7" i="49" a="1"/>
  <c r="N7" i="49" s="1"/>
  <c r="M15" i="49" a="1"/>
  <c r="M15" i="49" s="1"/>
  <c r="E16" i="49" a="1"/>
  <c r="E16" i="49" s="1"/>
  <c r="N18" i="49" a="1"/>
  <c r="N18" i="49" s="1"/>
  <c r="E20" i="49" a="1"/>
  <c r="E20" i="49" s="1"/>
  <c r="M22" i="49" a="1"/>
  <c r="M22" i="49" s="1"/>
  <c r="G21" i="49" a="1"/>
  <c r="G21" i="49" s="1"/>
  <c r="G23" i="49" a="1"/>
  <c r="G23" i="49" s="1"/>
  <c r="L10" i="49" a="1"/>
  <c r="L10" i="49" s="1"/>
  <c r="L9" i="49" a="1"/>
  <c r="L9" i="49" s="1"/>
  <c r="L16" i="49" a="1"/>
  <c r="L16" i="49" s="1"/>
  <c r="L7" i="49" a="1"/>
  <c r="L7" i="49" s="1"/>
  <c r="N13" i="49" a="1"/>
  <c r="N13" i="49" s="1"/>
  <c r="L23" i="49" a="1"/>
  <c r="L23" i="49" s="1"/>
  <c r="M11" i="49" a="1"/>
  <c r="M11" i="49" s="1"/>
  <c r="N14" i="49" a="1"/>
  <c r="N14" i="49" s="1"/>
  <c r="G17" i="49" a="1"/>
  <c r="G17" i="49" s="1"/>
  <c r="M18" i="49" a="1"/>
  <c r="M18" i="49" s="1"/>
  <c r="G19" i="49" a="1"/>
  <c r="G19" i="49" s="1"/>
  <c r="N21" i="49" a="1"/>
  <c r="N21" i="49" s="1"/>
  <c r="F19" i="49" a="1"/>
  <c r="F19" i="49" s="1"/>
  <c r="F7" i="49" a="1"/>
  <c r="F7" i="49" s="1"/>
  <c r="E23" i="49" a="1"/>
  <c r="E23" i="49" s="1"/>
  <c r="M9" i="49" a="1"/>
  <c r="M9" i="49" s="1"/>
  <c r="L8" i="49" a="1"/>
  <c r="L8" i="49" s="1"/>
  <c r="G16" i="49" a="1"/>
  <c r="G16" i="49" s="1"/>
  <c r="L15" i="49" a="1"/>
  <c r="L15" i="49" s="1"/>
  <c r="M7" i="49" a="1"/>
  <c r="M7" i="49" s="1"/>
  <c r="N10" i="49" a="1"/>
  <c r="N10" i="49" s="1"/>
  <c r="G15" i="49" a="1"/>
  <c r="G15" i="49" s="1"/>
  <c r="M14" i="49" a="1"/>
  <c r="M14" i="49" s="1"/>
  <c r="F15" i="49" a="1"/>
  <c r="F15" i="49" s="1"/>
  <c r="N17" i="49" a="1"/>
  <c r="N17" i="49" s="1"/>
  <c r="F17" i="49" a="1"/>
  <c r="F17" i="49" s="1"/>
  <c r="N20" i="49" a="1"/>
  <c r="N20" i="49" s="1"/>
  <c r="E21" i="49" a="1"/>
  <c r="E21" i="49" s="1"/>
  <c r="E17" i="49" a="1"/>
  <c r="E17" i="49" s="1"/>
  <c r="G20" i="49" a="1"/>
  <c r="G20" i="49" s="1"/>
  <c r="M13" i="49" a="1"/>
  <c r="M13" i="49" s="1"/>
  <c r="N16" i="49" a="1"/>
  <c r="N16" i="4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qv234</author>
  </authors>
  <commentList>
    <comment ref="BU3" authorId="0" shapeId="0" xr:uid="{D5B733E9-F484-4692-B419-B727B75A3A31}">
      <text>
        <r>
          <rPr>
            <b/>
            <sz val="9"/>
            <color indexed="81"/>
            <rFont val="MS P ゴシック"/>
            <family val="3"/>
            <charset val="128"/>
          </rPr>
          <t>(平均スコア-72)x0.8
優勝者は更にx0.8
参加2回未満の会員はHDCP持ち越し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<sst xmlns="http://schemas.openxmlformats.org/spreadsheetml/2006/main" count="3557" uniqueCount="782">
  <si>
    <t>Ichikawa</t>
  </si>
  <si>
    <t>Yoji</t>
  </si>
  <si>
    <t>Morioka</t>
  </si>
  <si>
    <t>Yasuhiro</t>
  </si>
  <si>
    <t>Nagai</t>
  </si>
  <si>
    <t>Candy</t>
  </si>
  <si>
    <t>Gross</t>
    <phoneticPr fontId="13"/>
  </si>
  <si>
    <t>HC</t>
    <phoneticPr fontId="13"/>
  </si>
  <si>
    <t>Net</t>
    <phoneticPr fontId="13"/>
  </si>
  <si>
    <t>Birdie</t>
    <phoneticPr fontId="13"/>
  </si>
  <si>
    <t>GC
point</t>
    <phoneticPr fontId="13"/>
  </si>
  <si>
    <t>GC
total</t>
    <phoneticPr fontId="13"/>
  </si>
  <si>
    <t>COMPANY</t>
  </si>
  <si>
    <t>OUT</t>
    <phoneticPr fontId="12"/>
  </si>
  <si>
    <t>IN</t>
    <phoneticPr fontId="12"/>
  </si>
  <si>
    <t>GROSS</t>
    <phoneticPr fontId="12"/>
  </si>
  <si>
    <t>NET</t>
    <phoneticPr fontId="12"/>
  </si>
  <si>
    <t>Mizusawa</t>
  </si>
  <si>
    <t>Sugawa</t>
  </si>
  <si>
    <t>Masako</t>
  </si>
  <si>
    <r>
      <rPr>
        <b/>
        <sz val="14"/>
        <color indexed="12"/>
        <rFont val="ＭＳ Ｐゴシック"/>
        <family val="3"/>
        <charset val="128"/>
      </rPr>
      <t>最新</t>
    </r>
    <r>
      <rPr>
        <b/>
        <sz val="14"/>
        <color indexed="12"/>
        <rFont val="Arial"/>
        <family val="2"/>
      </rPr>
      <t>HDCP</t>
    </r>
  </si>
  <si>
    <r>
      <rPr>
        <b/>
        <sz val="14"/>
        <color indexed="12"/>
        <rFont val="ＭＳ Ｐゴシック"/>
        <family val="3"/>
        <charset val="128"/>
      </rPr>
      <t>新</t>
    </r>
    <r>
      <rPr>
        <b/>
        <sz val="14"/>
        <color indexed="12"/>
        <rFont val="Arial"/>
        <family val="2"/>
      </rPr>
      <t>HDCP</t>
    </r>
  </si>
  <si>
    <t>Koyama</t>
  </si>
  <si>
    <t>Akio</t>
  </si>
  <si>
    <t>Tee</t>
  </si>
  <si>
    <t>9月度</t>
  </si>
  <si>
    <t>10月度</t>
  </si>
  <si>
    <r>
      <rPr>
        <b/>
        <sz val="11"/>
        <color indexed="8"/>
        <rFont val="ＭＳ Ｐゴシック"/>
        <family val="2"/>
        <charset val="128"/>
      </rPr>
      <t>順位</t>
    </r>
    <rPh sb="0" eb="2">
      <t>ジュンイ</t>
    </rPh>
    <phoneticPr fontId="12"/>
  </si>
  <si>
    <r>
      <rPr>
        <sz val="11"/>
        <color theme="1"/>
        <rFont val="ＭＳ Ｐゴシック"/>
        <family val="2"/>
        <charset val="128"/>
      </rPr>
      <t>組</t>
    </r>
    <rPh sb="0" eb="1">
      <t>クミ</t>
    </rPh>
    <phoneticPr fontId="12"/>
  </si>
  <si>
    <r>
      <rPr>
        <sz val="11"/>
        <color rgb="FF000000"/>
        <rFont val="ＭＳ Ｐゴシック"/>
        <family val="2"/>
        <charset val="128"/>
      </rPr>
      <t>会員</t>
    </r>
  </si>
  <si>
    <r>
      <rPr>
        <b/>
        <sz val="11"/>
        <rFont val="ＭＳ Ｐゴシック"/>
        <family val="2"/>
        <charset val="128"/>
      </rPr>
      <t>ベスグロ</t>
    </r>
    <r>
      <rPr>
        <b/>
        <sz val="11"/>
        <rFont val="Arial"/>
        <family val="2"/>
      </rPr>
      <t xml:space="preserve">
$20</t>
    </r>
    <phoneticPr fontId="59"/>
  </si>
  <si>
    <r>
      <rPr>
        <b/>
        <sz val="11"/>
        <rFont val="ＭＳ Ｐゴシック"/>
        <family val="2"/>
        <charset val="128"/>
      </rPr>
      <t>ニアピン</t>
    </r>
    <r>
      <rPr>
        <b/>
        <sz val="11"/>
        <rFont val="Arial"/>
        <family val="2"/>
      </rPr>
      <t xml:space="preserve">
Pro V1</t>
    </r>
    <phoneticPr fontId="59"/>
  </si>
  <si>
    <r>
      <rPr>
        <b/>
        <sz val="11"/>
        <rFont val="ＭＳ Ｐゴシック"/>
        <family val="2"/>
        <charset val="128"/>
      </rPr>
      <t>ドラコン</t>
    </r>
    <r>
      <rPr>
        <b/>
        <sz val="11"/>
        <rFont val="Arial"/>
        <family val="2"/>
      </rPr>
      <t xml:space="preserve">
Pro V1</t>
    </r>
    <phoneticPr fontId="59"/>
  </si>
  <si>
    <t>GCP</t>
    <phoneticPr fontId="59"/>
  </si>
  <si>
    <t>Kato</t>
  </si>
  <si>
    <t>Seiya</t>
  </si>
  <si>
    <t xml:space="preserve">Birdie $5
Eagle $20 </t>
    <phoneticPr fontId="59"/>
  </si>
  <si>
    <t>GC
point</t>
  </si>
  <si>
    <t>GC
total</t>
  </si>
  <si>
    <t>Grand
Champ</t>
    <phoneticPr fontId="59"/>
  </si>
  <si>
    <t>Gold</t>
  </si>
  <si>
    <t>Shinozuka</t>
  </si>
  <si>
    <t>Kevin</t>
  </si>
  <si>
    <t>Green</t>
  </si>
  <si>
    <t>Blue</t>
  </si>
  <si>
    <t>New-1</t>
  </si>
  <si>
    <r>
      <rPr>
        <sz val="11"/>
        <color theme="1"/>
        <rFont val="ＭＳ Ｐゴシック"/>
        <family val="2"/>
        <charset val="128"/>
      </rPr>
      <t>新</t>
    </r>
    <r>
      <rPr>
        <sz val="11"/>
        <color theme="1"/>
        <rFont val="Arial"/>
        <family val="2"/>
      </rPr>
      <t>HDC</t>
    </r>
    <rPh sb="0" eb="1">
      <t>シン</t>
    </rPh>
    <phoneticPr fontId="59"/>
  </si>
  <si>
    <t>Tee</t>
    <phoneticPr fontId="59"/>
  </si>
  <si>
    <t>HDCP</t>
  </si>
  <si>
    <t>OUT</t>
  </si>
  <si>
    <t>IN</t>
  </si>
  <si>
    <t>Gross</t>
  </si>
  <si>
    <t>NET</t>
  </si>
  <si>
    <t>HC</t>
  </si>
  <si>
    <t>Net</t>
  </si>
  <si>
    <t>Birdie</t>
  </si>
  <si>
    <t>森岡 保弘</t>
  </si>
  <si>
    <t>篠塚 和明</t>
  </si>
  <si>
    <t>Guest</t>
    <phoneticPr fontId="13"/>
  </si>
  <si>
    <t>H.C</t>
    <phoneticPr fontId="59"/>
  </si>
  <si>
    <t>Harutoshi</t>
  </si>
  <si>
    <t>CHIYODA INTEGRE OF AMERICA, INC.</t>
  </si>
  <si>
    <t>UNIVANCE AMERICA, INC.</t>
  </si>
  <si>
    <t>STT USA, INC.</t>
  </si>
  <si>
    <t>BDO USA LLP</t>
  </si>
  <si>
    <t>Miyazaki</t>
  </si>
  <si>
    <t>Tadashi</t>
  </si>
  <si>
    <t>Sato</t>
  </si>
  <si>
    <t>Maehata</t>
  </si>
  <si>
    <t>Yaoita</t>
  </si>
  <si>
    <t>Tony</t>
  </si>
  <si>
    <t>Mori</t>
  </si>
  <si>
    <t>Shigetaka</t>
  </si>
  <si>
    <t>Guest</t>
  </si>
  <si>
    <t>Yuzawa</t>
  </si>
  <si>
    <t>Toru</t>
  </si>
  <si>
    <t>Sugimoto</t>
  </si>
  <si>
    <t>Satoshi</t>
  </si>
  <si>
    <t>Ishikawa</t>
  </si>
  <si>
    <t>Yoko</t>
  </si>
  <si>
    <t>Hijima</t>
  </si>
  <si>
    <t>Toshiaki</t>
  </si>
  <si>
    <t>Goto</t>
  </si>
  <si>
    <t>Atsuhiko</t>
  </si>
  <si>
    <t>New-2</t>
  </si>
  <si>
    <t>White</t>
  </si>
  <si>
    <t>IACE TRAVEL</t>
  </si>
  <si>
    <t>FUMI</t>
  </si>
  <si>
    <t>SUSHI DEN</t>
  </si>
  <si>
    <t>宮崎 正</t>
  </si>
  <si>
    <t>BENTO39</t>
    <phoneticPr fontId="59"/>
  </si>
  <si>
    <t>Kuwata</t>
  </si>
  <si>
    <t>Akira</t>
  </si>
  <si>
    <t>水澤 秀光</t>
  </si>
  <si>
    <t>Kamei</t>
  </si>
  <si>
    <t>Yoshio</t>
  </si>
  <si>
    <t>Saito</t>
  </si>
  <si>
    <t>Ikuma</t>
  </si>
  <si>
    <t>4月度</t>
  </si>
  <si>
    <t>5月度</t>
  </si>
  <si>
    <t>6月度</t>
  </si>
  <si>
    <t>7月度</t>
  </si>
  <si>
    <t>8月度</t>
  </si>
  <si>
    <r>
      <rPr>
        <sz val="14"/>
        <color theme="1"/>
        <rFont val="ＭＳ Ｐゴシック"/>
        <family val="3"/>
        <charset val="128"/>
      </rPr>
      <t>平均</t>
    </r>
    <rPh sb="0" eb="2">
      <t>ヘイキン</t>
    </rPh>
    <phoneticPr fontId="59"/>
  </si>
  <si>
    <t>Gr # / TeeTime</t>
  </si>
  <si>
    <t>NAME (Last, First)</t>
    <phoneticPr fontId="76"/>
  </si>
  <si>
    <t>Tee</t>
    <phoneticPr fontId="76"/>
  </si>
  <si>
    <t>H.C.</t>
    <phoneticPr fontId="80"/>
  </si>
  <si>
    <t>G.C.P.</t>
    <phoneticPr fontId="80"/>
  </si>
  <si>
    <t>NITTO SEIKO AMERICA</t>
  </si>
  <si>
    <t>RYOSAN TECHNOLOGIES USA INC.</t>
  </si>
  <si>
    <t>SOJITZ MACHINERY CORPORATION OF AMERICA</t>
  </si>
  <si>
    <t>Yoshida</t>
  </si>
  <si>
    <t>INDIVIDUAL</t>
  </si>
  <si>
    <t>SANYO CORPORATION OF AMERICA</t>
  </si>
  <si>
    <t>Junichi</t>
  </si>
  <si>
    <t>DIJET INC.</t>
  </si>
  <si>
    <t>YAMATO TRANSPORT U.S.A., INC.</t>
  </si>
  <si>
    <t>ROHM SEMICONDUCTOR U.S.A.,LLC</t>
  </si>
  <si>
    <t>Sakai</t>
  </si>
  <si>
    <t>Tatsuya</t>
  </si>
  <si>
    <t>CELANESE CORPORATION</t>
  </si>
  <si>
    <t>Hank</t>
  </si>
  <si>
    <t>NISSAN NORTH AMERICA, INC.</t>
  </si>
  <si>
    <t>Fujimoto</t>
  </si>
  <si>
    <t>Yasuyoshi</t>
  </si>
  <si>
    <t>TEIJIN KASEI AMERICA, INC.</t>
  </si>
  <si>
    <t>Hiroyuki</t>
  </si>
  <si>
    <t>4) 1～10までの組番号の書かれたスコアカードが各カートのハンドルにありますので、間違えないように自分の組番号のカートをご使用下さい。</t>
  </si>
  <si>
    <t>6) 新会員及びゲスト参加の方の入賞資格はありませんが、ドラコン及びニアピンの参加資格が有ります。ハンディキャップ付与は2回出場後となります。</t>
  </si>
  <si>
    <r>
      <t>9) ゲームの進行を最優先し、ボール探しの時間は、</t>
    </r>
    <r>
      <rPr>
        <b/>
        <sz val="11"/>
        <rFont val="ＭＳ Ｐゴシック"/>
        <family val="3"/>
        <charset val="128"/>
        <scheme val="minor"/>
      </rPr>
      <t>3分以内</t>
    </r>
    <r>
      <rPr>
        <sz val="11"/>
        <rFont val="ＭＳ Ｐゴシック"/>
        <family val="3"/>
        <charset val="128"/>
        <scheme val="minor"/>
      </rPr>
      <t>でご協力お願いします。</t>
    </r>
  </si>
  <si>
    <t>12) ショット後のディボット修理とグリーン上でのボールマークの修理等ご協力お願いします。</t>
  </si>
  <si>
    <r>
      <t>14) 開催日の2週間前の金曜日の午後以降のキャンセルは、</t>
    </r>
    <r>
      <rPr>
        <b/>
        <sz val="11"/>
        <rFont val="ＭＳ Ｐゴシック"/>
        <family val="3"/>
        <charset val="128"/>
        <scheme val="minor"/>
      </rPr>
      <t>キャンセル費が発生しますので、予めご了承下さい。</t>
    </r>
    <r>
      <rPr>
        <sz val="11"/>
        <rFont val="ＭＳ Ｐゴシック"/>
        <family val="3"/>
        <charset val="128"/>
        <scheme val="minor"/>
      </rPr>
      <t xml:space="preserve"> (代理の方を自力で見つけられた場合を除く。)</t>
    </r>
  </si>
  <si>
    <t>15) スピーディーなプレーにご協力ください。前の組と１ホール以上離れない様にお願いします。各組スコア提出時にプレー終了時間を記入して下さい。</t>
  </si>
  <si>
    <t>Koyama Akio</t>
  </si>
  <si>
    <t>Miyazaki Tadashi</t>
  </si>
  <si>
    <t>Goto Atsuhiko</t>
  </si>
  <si>
    <t>Nagai Candy</t>
  </si>
  <si>
    <t>Sato Junichi</t>
  </si>
  <si>
    <t>Hijima Toshiaki</t>
  </si>
  <si>
    <t>Sakai Tatsuya</t>
  </si>
  <si>
    <t>Shinozuka Kevin</t>
  </si>
  <si>
    <t>Yuzawa Toru</t>
  </si>
  <si>
    <t>NIDEC MACHINE TOOL AMERICA LLC</t>
  </si>
  <si>
    <t>Fujimoto Yasuyoshi</t>
  </si>
  <si>
    <t>Mori Shigetaka</t>
  </si>
  <si>
    <t>Kato Seiya</t>
  </si>
  <si>
    <t>Yaoita Tony</t>
  </si>
  <si>
    <t>Saito Ikuma</t>
  </si>
  <si>
    <t>Kamei Yoshio</t>
  </si>
  <si>
    <t>Mizusawa Hank</t>
  </si>
  <si>
    <t>Yoshioka Hiroko</t>
  </si>
  <si>
    <t>Morioka Yasuhiro</t>
  </si>
  <si>
    <t>Sugawa Masako</t>
  </si>
  <si>
    <t>Ichikawa Yoji</t>
  </si>
  <si>
    <t>Ishikawa Yoko</t>
  </si>
  <si>
    <t>Kuwata Akira</t>
  </si>
  <si>
    <t>Nakatsuka Yoshihiro</t>
  </si>
  <si>
    <t>Sugimoto Satoshi</t>
  </si>
  <si>
    <t>小山 明男</t>
  </si>
  <si>
    <t>後藤 敦彦</t>
  </si>
  <si>
    <t>Candy 長井</t>
  </si>
  <si>
    <t>肥嶋 俊明</t>
  </si>
  <si>
    <t>森 成高</t>
  </si>
  <si>
    <t>加藤 清也</t>
  </si>
  <si>
    <t>矢尾板 Tony</t>
  </si>
  <si>
    <t>齋藤 育真</t>
  </si>
  <si>
    <t>亀井 芳雄</t>
  </si>
  <si>
    <t>吉岡 裕子 Ahn</t>
  </si>
  <si>
    <t>須川 雅子</t>
  </si>
  <si>
    <t>佐藤 潤一</t>
  </si>
  <si>
    <t>坂井 達弥</t>
  </si>
  <si>
    <t>藤本 安義</t>
  </si>
  <si>
    <t>Nakamoto</t>
  </si>
  <si>
    <t>Daishiro</t>
  </si>
  <si>
    <t>10) ラウンド終了後は、軽食での会食及び表彰式をクラブハウス内で開催します。　</t>
  </si>
  <si>
    <t>17) 年間チャンピオン獲得ポイント ‥ 優勝21pt、2位18pt、3位15pt、4位12pt、5位11pt・・14位2pt、15位以降1pt。</t>
  </si>
  <si>
    <r>
      <rPr>
        <sz val="12"/>
        <color theme="1"/>
        <rFont val="ＭＳ Ｐゴシック"/>
        <family val="3"/>
        <charset val="128"/>
      </rPr>
      <t>優勝</t>
    </r>
    <rPh sb="0" eb="2">
      <t>ユウショウ</t>
    </rPh>
    <phoneticPr fontId="13"/>
  </si>
  <si>
    <r>
      <t>2</t>
    </r>
    <r>
      <rPr>
        <sz val="12"/>
        <color theme="1"/>
        <rFont val="ＭＳ Ｐゴシック"/>
        <family val="3"/>
        <charset val="128"/>
      </rPr>
      <t>位</t>
    </r>
  </si>
  <si>
    <r>
      <t>3</t>
    </r>
    <r>
      <rPr>
        <sz val="12"/>
        <color theme="1"/>
        <rFont val="ＭＳ Ｐゴシック"/>
        <family val="3"/>
        <charset val="128"/>
      </rPr>
      <t>位</t>
    </r>
  </si>
  <si>
    <r>
      <t>4</t>
    </r>
    <r>
      <rPr>
        <b/>
        <sz val="12"/>
        <color theme="1"/>
        <rFont val="ＭＳ Ｐゴシック"/>
        <family val="3"/>
        <charset val="128"/>
      </rPr>
      <t>月度</t>
    </r>
    <phoneticPr fontId="59"/>
  </si>
  <si>
    <r>
      <t>5</t>
    </r>
    <r>
      <rPr>
        <b/>
        <sz val="12"/>
        <color theme="1"/>
        <rFont val="ＭＳ Ｐゴシック"/>
        <family val="3"/>
        <charset val="128"/>
      </rPr>
      <t>月度</t>
    </r>
    <phoneticPr fontId="59"/>
  </si>
  <si>
    <r>
      <t>6</t>
    </r>
    <r>
      <rPr>
        <b/>
        <sz val="12"/>
        <color theme="1"/>
        <rFont val="ＭＳ Ｐゴシック"/>
        <family val="3"/>
        <charset val="128"/>
      </rPr>
      <t>月度</t>
    </r>
  </si>
  <si>
    <r>
      <t>7</t>
    </r>
    <r>
      <rPr>
        <b/>
        <sz val="12"/>
        <color theme="1"/>
        <rFont val="ＭＳ Ｐゴシック"/>
        <family val="3"/>
        <charset val="128"/>
      </rPr>
      <t>月度</t>
    </r>
  </si>
  <si>
    <r>
      <t>8</t>
    </r>
    <r>
      <rPr>
        <b/>
        <sz val="12"/>
        <color theme="1"/>
        <rFont val="ＭＳ Ｐゴシック"/>
        <family val="3"/>
        <charset val="128"/>
      </rPr>
      <t>月度</t>
    </r>
  </si>
  <si>
    <r>
      <t>9</t>
    </r>
    <r>
      <rPr>
        <b/>
        <sz val="12"/>
        <color theme="1"/>
        <rFont val="ＭＳ Ｐゴシック"/>
        <family val="3"/>
        <charset val="128"/>
      </rPr>
      <t>月度</t>
    </r>
  </si>
  <si>
    <r>
      <t>10</t>
    </r>
    <r>
      <rPr>
        <b/>
        <sz val="12"/>
        <color theme="1"/>
        <rFont val="ＭＳ Ｐゴシック"/>
        <family val="3"/>
        <charset val="128"/>
      </rPr>
      <t>月度</t>
    </r>
  </si>
  <si>
    <r>
      <rPr>
        <b/>
        <sz val="14"/>
        <color rgb="FF0000FF"/>
        <rFont val="ＭＳ ゴシック"/>
        <family val="3"/>
        <charset val="128"/>
      </rPr>
      <t>氏名</t>
    </r>
    <rPh sb="0" eb="2">
      <t>シメイ</t>
    </rPh>
    <phoneticPr fontId="59"/>
  </si>
  <si>
    <r>
      <rPr>
        <b/>
        <sz val="14"/>
        <color rgb="FF0000FF"/>
        <rFont val="ＭＳ ゴシック"/>
        <family val="3"/>
        <charset val="128"/>
      </rPr>
      <t>所属先</t>
    </r>
    <rPh sb="0" eb="3">
      <t>ショゾクサキ</t>
    </rPh>
    <phoneticPr fontId="59"/>
  </si>
  <si>
    <r>
      <rPr>
        <b/>
        <sz val="14"/>
        <color rgb="FF0000FF"/>
        <rFont val="ＭＳ Ｐゴシック"/>
        <family val="2"/>
        <charset val="128"/>
      </rPr>
      <t>日本語名</t>
    </r>
    <rPh sb="0" eb="4">
      <t>ニホンゴメイ</t>
    </rPh>
    <phoneticPr fontId="59"/>
  </si>
  <si>
    <r>
      <rPr>
        <b/>
        <sz val="14"/>
        <color indexed="12"/>
        <rFont val="ＭＳ Ｐゴシック"/>
        <family val="3"/>
        <charset val="128"/>
      </rPr>
      <t>更新履歴</t>
    </r>
    <rPh sb="0" eb="2">
      <t>コウシン</t>
    </rPh>
    <rPh sb="2" eb="4">
      <t>リレキ</t>
    </rPh>
    <phoneticPr fontId="12"/>
  </si>
  <si>
    <r>
      <rPr>
        <sz val="12"/>
        <rFont val="ＭＳ Ｐゴシック"/>
        <family val="3"/>
        <charset val="128"/>
      </rPr>
      <t>ニアピン</t>
    </r>
    <phoneticPr fontId="13"/>
  </si>
  <si>
    <r>
      <rPr>
        <sz val="12"/>
        <rFont val="ＭＳ Ｐゴシック"/>
        <family val="3"/>
        <charset val="128"/>
      </rPr>
      <t>ドラコン</t>
    </r>
    <phoneticPr fontId="13"/>
  </si>
  <si>
    <r>
      <rPr>
        <sz val="12"/>
        <rFont val="ＭＳ Ｐゴシック"/>
        <family val="3"/>
        <charset val="128"/>
      </rPr>
      <t>ニアピン</t>
    </r>
  </si>
  <si>
    <r>
      <rPr>
        <sz val="12"/>
        <rFont val="ＭＳ Ｐゴシック"/>
        <family val="3"/>
        <charset val="128"/>
      </rPr>
      <t>ドラコン</t>
    </r>
  </si>
  <si>
    <r>
      <rPr>
        <sz val="12"/>
        <rFont val="ＭＳ Ｐゴシック"/>
        <family val="3"/>
        <charset val="128"/>
      </rPr>
      <t>ドラコン</t>
    </r>
    <phoneticPr fontId="59"/>
  </si>
  <si>
    <t>Kawabata</t>
  </si>
  <si>
    <t>Toshio</t>
  </si>
  <si>
    <t>Miki</t>
  </si>
  <si>
    <t>DENSO TEN AMERICA LIMITED</t>
  </si>
  <si>
    <t>Wada</t>
  </si>
  <si>
    <t>Yuzawa Miki</t>
  </si>
  <si>
    <t>Wada Toru</t>
  </si>
  <si>
    <t>IDEMITSU CHEMICALS USA</t>
  </si>
  <si>
    <t>Ebihara</t>
  </si>
  <si>
    <t>Best
Gross</t>
    <phoneticPr fontId="13"/>
  </si>
  <si>
    <t>GC
total</t>
    <phoneticPr fontId="59"/>
  </si>
  <si>
    <t>GC
point</t>
    <phoneticPr fontId="59"/>
  </si>
  <si>
    <t xml:space="preserve"> MICHIGAN KAI  PAIRING for April 2024</t>
    <phoneticPr fontId="59"/>
  </si>
  <si>
    <r>
      <t>2024</t>
    </r>
    <r>
      <rPr>
        <b/>
        <sz val="20"/>
        <color rgb="FF000000"/>
        <rFont val="MS Gothic"/>
        <family val="3"/>
        <charset val="128"/>
      </rPr>
      <t>年　ミシガン会　スコア集計表</t>
    </r>
    <phoneticPr fontId="59"/>
  </si>
  <si>
    <t>2024</t>
    <phoneticPr fontId="59"/>
  </si>
  <si>
    <t>GCP</t>
    <phoneticPr fontId="59"/>
  </si>
  <si>
    <r>
      <t>2024</t>
    </r>
    <r>
      <rPr>
        <sz val="12"/>
        <color theme="1"/>
        <rFont val="ＭＳ Ｐゴシック"/>
        <family val="3"/>
        <charset val="128"/>
      </rPr>
      <t>年度
優勝者</t>
    </r>
    <rPh sb="4" eb="5">
      <t>ネン</t>
    </rPh>
    <rPh sb="5" eb="6">
      <t>ド</t>
    </rPh>
    <rPh sb="7" eb="10">
      <t>ユウショウシャ</t>
    </rPh>
    <phoneticPr fontId="59"/>
  </si>
  <si>
    <t>Ebihara Tsuyoshi</t>
  </si>
  <si>
    <t>Endo Makoto</t>
  </si>
  <si>
    <t>TOYODA GOSEI NORTH AMERICA CORPORATION</t>
  </si>
  <si>
    <t>Hiruma Masato</t>
  </si>
  <si>
    <t>TACHI-S ENGINEERING U.S.A., INC.</t>
  </si>
  <si>
    <t>SUPER STROKE GOLF</t>
  </si>
  <si>
    <t>Kawabata Toshio</t>
  </si>
  <si>
    <t>Nakamoto Daishiro</t>
  </si>
  <si>
    <t>TEIJIN AUTOMOTIVE TECHNOLOGIES</t>
  </si>
  <si>
    <t>PANASONIC AUTOMOTIVE</t>
  </si>
  <si>
    <t>Cindy Lan</t>
  </si>
  <si>
    <r>
      <rPr>
        <sz val="12"/>
        <rFont val="ＭＳ Ｐゴシック"/>
        <family val="2"/>
        <charset val="128"/>
      </rPr>
      <t>海老原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強</t>
    </r>
    <rPh sb="0" eb="3">
      <t>エビハラ</t>
    </rPh>
    <rPh sb="4" eb="5">
      <t>ツヨシ</t>
    </rPh>
    <phoneticPr fontId="19"/>
  </si>
  <si>
    <t>遠藤 誠</t>
  </si>
  <si>
    <t>比留間 雅人</t>
  </si>
  <si>
    <t>市川 洋治</t>
  </si>
  <si>
    <t>石川 陽子</t>
  </si>
  <si>
    <t>川畑 寿夫</t>
  </si>
  <si>
    <t>桑田 晃</t>
  </si>
  <si>
    <t>中本 大志朗</t>
  </si>
  <si>
    <r>
      <rPr>
        <sz val="12"/>
        <rFont val="ＭＳ ゴシック"/>
        <family val="3"/>
        <charset val="128"/>
      </rPr>
      <t>中塚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喜博</t>
    </r>
    <rPh sb="0" eb="2">
      <t>ナカツカ</t>
    </rPh>
    <rPh sb="3" eb="5">
      <t>ヨシヒロ</t>
    </rPh>
    <phoneticPr fontId="19"/>
  </si>
  <si>
    <t>和田 徹</t>
  </si>
  <si>
    <r>
      <rPr>
        <sz val="12"/>
        <rFont val="ＭＳ ゴシック"/>
        <family val="3"/>
        <charset val="128"/>
      </rPr>
      <t>湯澤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美紀</t>
    </r>
    <rPh sb="3" eb="5">
      <t>ミキ</t>
    </rPh>
    <phoneticPr fontId="19"/>
  </si>
  <si>
    <r>
      <rPr>
        <sz val="12"/>
        <rFont val="Yu Gothic"/>
        <family val="2"/>
        <charset val="128"/>
      </rPr>
      <t>湯澤</t>
    </r>
    <r>
      <rPr>
        <sz val="12"/>
        <rFont val="Arial"/>
        <family val="2"/>
      </rPr>
      <t xml:space="preserve"> </t>
    </r>
    <r>
      <rPr>
        <sz val="12"/>
        <rFont val="Yu Gothic"/>
        <family val="2"/>
        <charset val="128"/>
      </rPr>
      <t>亨</t>
    </r>
    <rPh sb="3" eb="4">
      <t>トオル</t>
    </rPh>
    <phoneticPr fontId="19"/>
  </si>
  <si>
    <t>Gold</t>
    <phoneticPr fontId="13"/>
  </si>
  <si>
    <t>Yaoita Miki</t>
  </si>
  <si>
    <t>Iida Takuji</t>
  </si>
  <si>
    <t>Golden Fox</t>
    <phoneticPr fontId="13"/>
  </si>
  <si>
    <t>UNIVANCE</t>
    <phoneticPr fontId="59"/>
  </si>
  <si>
    <t>CHIYODA</t>
    <phoneticPr fontId="59"/>
  </si>
  <si>
    <t>ROHM</t>
    <phoneticPr fontId="59"/>
  </si>
  <si>
    <t>SHARAKU</t>
    <phoneticPr fontId="59"/>
  </si>
  <si>
    <t>DIJET</t>
    <phoneticPr fontId="59"/>
  </si>
  <si>
    <t>Fox Creek</t>
    <phoneticPr fontId="59"/>
  </si>
  <si>
    <t>AJI TEN</t>
    <phoneticPr fontId="59"/>
  </si>
  <si>
    <t>STT</t>
    <phoneticPr fontId="59"/>
  </si>
  <si>
    <t>Nakatsuka</t>
  </si>
  <si>
    <t>Hiroko</t>
  </si>
  <si>
    <t>Hirakawa</t>
  </si>
  <si>
    <t>Iida</t>
  </si>
  <si>
    <t>Takuji</t>
  </si>
  <si>
    <t>Takekiyo</t>
  </si>
  <si>
    <t>HI-LEX CONTROLS INC.</t>
  </si>
  <si>
    <t>OROTEX CORPORATION</t>
  </si>
  <si>
    <t>Guest</t>
    <phoneticPr fontId="59"/>
  </si>
  <si>
    <t>MARKLINES NORTH AMERICA INCORPORATED</t>
  </si>
  <si>
    <t>NAME</t>
    <phoneticPr fontId="59"/>
  </si>
  <si>
    <t>Gr#</t>
    <phoneticPr fontId="59"/>
  </si>
  <si>
    <t>Last</t>
    <phoneticPr fontId="59"/>
  </si>
  <si>
    <t>First</t>
    <phoneticPr fontId="59"/>
  </si>
  <si>
    <r>
      <rPr>
        <b/>
        <sz val="12"/>
        <rFont val="ＭＳ ゴシック"/>
        <family val="3"/>
        <charset val="128"/>
      </rPr>
      <t>前半グループ</t>
    </r>
    <r>
      <rPr>
        <b/>
        <sz val="12"/>
        <rFont val="Arial"/>
        <family val="2"/>
      </rPr>
      <t xml:space="preserve"> 1</t>
    </r>
    <r>
      <rPr>
        <b/>
        <sz val="12"/>
        <rFont val="ＭＳ ゴシック"/>
        <family val="3"/>
        <charset val="128"/>
      </rPr>
      <t>～</t>
    </r>
    <r>
      <rPr>
        <b/>
        <sz val="12"/>
        <rFont val="Arial"/>
        <family val="2"/>
      </rPr>
      <t>5</t>
    </r>
    <r>
      <rPr>
        <b/>
        <sz val="12"/>
        <rFont val="ＭＳ ゴシック"/>
        <family val="3"/>
        <charset val="128"/>
      </rPr>
      <t>の方々は、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9:40AM</t>
    </r>
    <r>
      <rPr>
        <b/>
        <sz val="12"/>
        <rFont val="ＭＳ ゴシック"/>
        <family val="3"/>
        <charset val="128"/>
      </rPr>
      <t>迄に受け付けを完了して下さい。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               (</t>
    </r>
    <r>
      <rPr>
        <b/>
        <sz val="12"/>
        <rFont val="ＭＳ ゴシック"/>
        <family val="3"/>
        <charset val="128"/>
      </rPr>
      <t>受付開始は、</t>
    </r>
    <r>
      <rPr>
        <b/>
        <sz val="12"/>
        <rFont val="Arial"/>
        <family val="2"/>
      </rPr>
      <t>9:20AM</t>
    </r>
    <r>
      <rPr>
        <b/>
        <sz val="12"/>
        <rFont val="ＭＳ ゴシック"/>
        <family val="3"/>
        <charset val="128"/>
      </rPr>
      <t>～＠クラブハウス内。</t>
    </r>
    <r>
      <rPr>
        <b/>
        <sz val="12"/>
        <rFont val="Arial"/>
        <family val="2"/>
      </rPr>
      <t>) 9:45AM</t>
    </r>
    <r>
      <rPr>
        <b/>
        <sz val="12"/>
        <rFont val="ＭＳ ゴシック"/>
        <family val="3"/>
        <charset val="128"/>
      </rPr>
      <t>頃、練習グリーン前に集合お願いします。朝会実施と集合写真を撮影する予定。</t>
    </r>
    <phoneticPr fontId="59"/>
  </si>
  <si>
    <t>Maehata Harutoshi</t>
  </si>
  <si>
    <t>Yoshida Takekiyo</t>
  </si>
  <si>
    <t>Yoshihiro</t>
  </si>
  <si>
    <t>Cindy</t>
  </si>
  <si>
    <t>Lan</t>
  </si>
  <si>
    <t>Hiruma</t>
  </si>
  <si>
    <t>Masato</t>
  </si>
  <si>
    <t>Yoshioka</t>
  </si>
  <si>
    <t>Tsuyoshi</t>
  </si>
  <si>
    <r>
      <rPr>
        <b/>
        <sz val="12"/>
        <rFont val="ＭＳ ゴシック"/>
        <family val="3"/>
        <charset val="128"/>
      </rPr>
      <t>後半グループ</t>
    </r>
    <r>
      <rPr>
        <b/>
        <sz val="12"/>
        <rFont val="Arial"/>
        <family val="2"/>
      </rPr>
      <t xml:space="preserve"> 6</t>
    </r>
    <r>
      <rPr>
        <b/>
        <sz val="12"/>
        <rFont val="ＭＳ ゴシック"/>
        <family val="3"/>
        <charset val="128"/>
      </rPr>
      <t>～</t>
    </r>
    <r>
      <rPr>
        <b/>
        <sz val="12"/>
        <rFont val="Arial"/>
        <family val="2"/>
      </rPr>
      <t>10</t>
    </r>
    <r>
      <rPr>
        <b/>
        <sz val="12"/>
        <rFont val="ＭＳ ゴシック"/>
        <family val="3"/>
        <charset val="128"/>
      </rPr>
      <t>の方々は、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10:20AM</t>
    </r>
    <r>
      <rPr>
        <b/>
        <sz val="12"/>
        <rFont val="ＭＳ ゴシック"/>
        <family val="3"/>
        <charset val="128"/>
      </rPr>
      <t>迄に受け付けを完了して下さい。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(</t>
    </r>
    <r>
      <rPr>
        <b/>
        <sz val="12"/>
        <rFont val="ＭＳ ゴシック"/>
        <family val="3"/>
        <charset val="128"/>
      </rPr>
      <t>受付開始は、</t>
    </r>
    <r>
      <rPr>
        <b/>
        <sz val="12"/>
        <rFont val="Arial"/>
        <family val="2"/>
      </rPr>
      <t>10:00AM</t>
    </r>
    <r>
      <rPr>
        <b/>
        <sz val="12"/>
        <rFont val="ＭＳ ゴシック"/>
        <family val="3"/>
        <charset val="128"/>
      </rPr>
      <t>～＠クラブハウス内。</t>
    </r>
    <r>
      <rPr>
        <b/>
        <sz val="12"/>
        <rFont val="Arial"/>
        <family val="2"/>
      </rPr>
      <t>) 10:25AM</t>
    </r>
    <r>
      <rPr>
        <b/>
        <sz val="12"/>
        <rFont val="ＭＳ ゴシック"/>
        <family val="3"/>
        <charset val="128"/>
      </rPr>
      <t>頃、練習グリーン前に集合お願いします。朝会実施と集合写真を撮影する予定。</t>
    </r>
    <phoneticPr fontId="59"/>
  </si>
  <si>
    <t>As of 4/10/2024</t>
    <phoneticPr fontId="59"/>
  </si>
  <si>
    <t>Golden Foxでの運営時のタイムスケジュール</t>
  </si>
  <si>
    <t>１．参加人数が３２名（８組）の場合</t>
  </si>
  <si>
    <t>２．参加人数が３６名（９組）の場合</t>
  </si>
  <si>
    <t>グループ</t>
    <phoneticPr fontId="10"/>
  </si>
  <si>
    <t>前半A</t>
    <rPh sb="0" eb="2">
      <t>ゼンハン</t>
    </rPh>
    <phoneticPr fontId="10"/>
  </si>
  <si>
    <t>後半B</t>
    <rPh sb="0" eb="2">
      <t>コウハン</t>
    </rPh>
    <phoneticPr fontId="10"/>
  </si>
  <si>
    <t>①～④組</t>
  </si>
  <si>
    <t>⑤～⑧組</t>
  </si>
  <si>
    <t>①～⑤組</t>
  </si>
  <si>
    <t>⑥～⑨組</t>
  </si>
  <si>
    <t>役員</t>
    <rPh sb="0" eb="2">
      <t>ヤクイン</t>
    </rPh>
    <phoneticPr fontId="10"/>
  </si>
  <si>
    <t>３名</t>
    <rPh sb="1" eb="2">
      <t>メイ</t>
    </rPh>
    <phoneticPr fontId="10"/>
  </si>
  <si>
    <t>月例幹事</t>
    <rPh sb="0" eb="4">
      <t>ゲツレイカンジ</t>
    </rPh>
    <phoneticPr fontId="10"/>
  </si>
  <si>
    <t>１名</t>
    <rPh sb="1" eb="2">
      <t>メイ</t>
    </rPh>
    <phoneticPr fontId="10"/>
  </si>
  <si>
    <t>受付時間</t>
    <rPh sb="0" eb="2">
      <t>ウケツケ</t>
    </rPh>
    <rPh sb="2" eb="4">
      <t>ジカン</t>
    </rPh>
    <phoneticPr fontId="10"/>
  </si>
  <si>
    <t>9:20～9:40</t>
  </si>
  <si>
    <t>9:50～10:10</t>
  </si>
  <si>
    <t>10:00～10:20</t>
  </si>
  <si>
    <t>オリエンテーション時間</t>
  </si>
  <si>
    <t>9:25～9:35</t>
  </si>
  <si>
    <t>9:55～10:05</t>
  </si>
  <si>
    <t>集合、朝会時間</t>
    <rPh sb="0" eb="2">
      <t>シュウゴウ</t>
    </rPh>
    <rPh sb="3" eb="5">
      <t>アサカイ</t>
    </rPh>
    <rPh sb="5" eb="7">
      <t>ジカン</t>
    </rPh>
    <phoneticPr fontId="10"/>
  </si>
  <si>
    <t>9:45～10:00</t>
  </si>
  <si>
    <t>10:15～10:30</t>
  </si>
  <si>
    <t>10:25～10:40</t>
  </si>
  <si>
    <t>プレー開始時間</t>
    <rPh sb="3" eb="5">
      <t>カイシ</t>
    </rPh>
    <rPh sb="5" eb="7">
      <t>ジカン</t>
    </rPh>
    <phoneticPr fontId="10"/>
  </si>
  <si>
    <t>①、⑤</t>
  </si>
  <si>
    <t>①、⑥</t>
  </si>
  <si>
    <t>②、⑥</t>
  </si>
  <si>
    <t>②、⑦</t>
  </si>
  <si>
    <t>③、⑦</t>
  </si>
  <si>
    <t>③、⑧</t>
  </si>
  <si>
    <t>④、⑧</t>
  </si>
  <si>
    <t>④、⑨</t>
  </si>
  <si>
    <t>⑤</t>
  </si>
  <si>
    <t>表彰式</t>
    <rPh sb="0" eb="3">
      <t>ヒョウショウシキ</t>
    </rPh>
    <phoneticPr fontId="10"/>
  </si>
  <si>
    <t>16:00～</t>
  </si>
  <si>
    <t>16:10～</t>
  </si>
  <si>
    <t>３．参加人数が４０名（１０組）の場合</t>
  </si>
  <si>
    <t>４．参加人数が４４名（１１組）の場合</t>
  </si>
  <si>
    <t>⑥～⑩組</t>
  </si>
  <si>
    <t>①～⑥組</t>
    <rPh sb="3" eb="4">
      <t>クミ</t>
    </rPh>
    <phoneticPr fontId="10"/>
  </si>
  <si>
    <t>⑦～⑪組</t>
  </si>
  <si>
    <t>10:10～10:30</t>
  </si>
  <si>
    <t>10:05～10:15</t>
  </si>
  <si>
    <t>10:15～10:25</t>
  </si>
  <si>
    <t>10:35～10:50</t>
  </si>
  <si>
    <t>①、⑦</t>
    <phoneticPr fontId="10"/>
  </si>
  <si>
    <t>②、⑧</t>
    <phoneticPr fontId="10"/>
  </si>
  <si>
    <t>③、⑨</t>
    <phoneticPr fontId="10"/>
  </si>
  <si>
    <t>④、⑩</t>
    <phoneticPr fontId="10"/>
  </si>
  <si>
    <t>⑤、⑩</t>
  </si>
  <si>
    <t>⑤、⑪</t>
    <phoneticPr fontId="10"/>
  </si>
  <si>
    <t>⑥</t>
  </si>
  <si>
    <t>16:20 ～</t>
  </si>
  <si>
    <t>16:30～</t>
  </si>
  <si>
    <t>５．参加人数が４８名（１２組）の場合</t>
  </si>
  <si>
    <t>６．参加人数が５２名（１３組）の場合</t>
  </si>
  <si>
    <t>①～⑥組</t>
  </si>
  <si>
    <t>⑦～⑫組</t>
  </si>
  <si>
    <t>①～⑦組</t>
  </si>
  <si>
    <t>⑧～⑬組</t>
  </si>
  <si>
    <t>9:10～9:40</t>
  </si>
  <si>
    <t>10:00～10:30</t>
  </si>
  <si>
    <t>10:10～10:40</t>
  </si>
  <si>
    <t>10:25～10:35</t>
  </si>
  <si>
    <t>10:45～11:00</t>
  </si>
  <si>
    <t>①、⑧</t>
  </si>
  <si>
    <t>②、⑨</t>
  </si>
  <si>
    <t>③、⑩</t>
  </si>
  <si>
    <t>④、⑪</t>
  </si>
  <si>
    <t>⑤、⑫</t>
  </si>
  <si>
    <t>⑥、⑫</t>
  </si>
  <si>
    <t>⑥、⑬</t>
  </si>
  <si>
    <t>⑦</t>
  </si>
  <si>
    <t>16:40～</t>
  </si>
  <si>
    <t>前畑 治敏</t>
  </si>
  <si>
    <t>Hirakawa Hiroyuki</t>
  </si>
  <si>
    <t>杉本 聡</t>
  </si>
  <si>
    <t>矢尾板 Miki</t>
  </si>
  <si>
    <t>平川 博之</t>
    <rPh sb="0" eb="2">
      <t>ヒラカワ</t>
    </rPh>
    <rPh sb="3" eb="5">
      <t>ヒロユキ</t>
    </rPh>
    <phoneticPr fontId="19"/>
  </si>
  <si>
    <r>
      <rPr>
        <sz val="12"/>
        <rFont val="ＭＳ Ｐゴシック"/>
        <family val="2"/>
        <charset val="128"/>
      </rPr>
      <t>飯田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拓治</t>
    </r>
    <rPh sb="0" eb="2">
      <t>イイダ</t>
    </rPh>
    <rPh sb="3" eb="5">
      <t>タクジ</t>
    </rPh>
    <phoneticPr fontId="19"/>
  </si>
  <si>
    <t>IDEMITSU</t>
    <phoneticPr fontId="59"/>
  </si>
  <si>
    <r>
      <rPr>
        <b/>
        <sz val="10"/>
        <rFont val="ＭＳ Ｐゴシック"/>
        <family val="2"/>
      </rPr>
      <t>ゲスト</t>
    </r>
    <phoneticPr fontId="59"/>
  </si>
  <si>
    <t>Suzuki Kenji</t>
  </si>
  <si>
    <t>ALPHA TECHNOLOGY CORPORATION</t>
  </si>
  <si>
    <t>蘭 鑫</t>
  </si>
  <si>
    <t>Kojima Masahiko</t>
  </si>
  <si>
    <t>Endo</t>
  </si>
  <si>
    <t>Makoto</t>
  </si>
  <si>
    <t>Suzuki</t>
  </si>
  <si>
    <t>Kenji</t>
  </si>
  <si>
    <t>Kojima</t>
  </si>
  <si>
    <t>Masahiko</t>
  </si>
  <si>
    <t>各組プレー終了後、クラブハウスにお戻り下さい。</t>
  </si>
  <si>
    <t>1) 前半グループ 1～5の方々は、9:40AM迄に受け付けを完了して下さい。(受付開始は、9:20AM～) 9:45AM頃、練習グリーン前に集合お願いします。朝会実施と集合写真を撮影する予定。</t>
  </si>
  <si>
    <t>2) 後半グループ 6～10の方々は、10:20AM迄に受け付けを完了して下さい。(受付開始は、10:00AM～) 10:25AM頃、練習グリーン前に集合お願いします。朝会実施と集合写真を撮影する予定。</t>
  </si>
  <si>
    <t>3) 初参加の方々を対象に9:25AM～9:35AM、カート横に集合お願いします。会長の小山からオリエンテーションを実施する予定。</t>
  </si>
  <si>
    <r>
      <t>5) 各組トップに名前のある方は、その組のルール委員兼スコア提出係とします。 尚､各組の最終ホールの終了時間をスコア表に記入して下さい。</t>
    </r>
    <r>
      <rPr>
        <b/>
        <sz val="11"/>
        <rFont val="ＭＳ Ｐゴシック"/>
        <family val="3"/>
        <charset val="128"/>
        <scheme val="minor"/>
      </rPr>
      <t>各組1枚でまとめて記入下さい。</t>
    </r>
  </si>
  <si>
    <t xml:space="preserve">7) ドラコンの旗回収（男女別）‥ 2番:、17番の回収担当は、グループ 10のエチケットリーダー加藤さん。 </t>
  </si>
  <si>
    <t>8) ニアピンの旗回収（男女混合）‥ 3番、6番、12番、14番の回収担当は、グループ10のエチケットリーダー加藤さん。</t>
  </si>
  <si>
    <t>11) 当日緊急連絡がある場合は、会長の小山（携帯：248-928-4338)までご連絡下さい。テキストも可。</t>
  </si>
  <si>
    <r>
      <t>13) 参加費：会員及びゲスト共に</t>
    </r>
    <r>
      <rPr>
        <b/>
        <sz val="11"/>
        <rFont val="ＭＳ Ｐゴシック"/>
        <family val="3"/>
        <charset val="128"/>
        <scheme val="minor"/>
      </rPr>
      <t>$85。</t>
    </r>
    <r>
      <rPr>
        <sz val="11"/>
        <rFont val="ＭＳ Ｐゴシック"/>
        <family val="3"/>
        <charset val="128"/>
        <scheme val="minor"/>
      </rPr>
      <t> (当日チェックまたは現金でお支払い下さい)。年会費は</t>
    </r>
    <r>
      <rPr>
        <b/>
        <sz val="11"/>
        <rFont val="ＭＳ Ｐゴシック"/>
        <family val="3"/>
        <charset val="128"/>
        <scheme val="minor"/>
      </rPr>
      <t>$75。</t>
    </r>
    <r>
      <rPr>
        <sz val="11"/>
        <rFont val="ＭＳ Ｐゴシック"/>
        <family val="3"/>
        <charset val="128"/>
        <scheme val="minor"/>
      </rPr>
      <t xml:space="preserve">（チェックは合計金額でお願いします）Check ：Payable to </t>
    </r>
    <r>
      <rPr>
        <b/>
        <sz val="11"/>
        <rFont val="ＭＳ Ｐゴシック"/>
        <family val="3"/>
        <charset val="128"/>
        <scheme val="minor"/>
      </rPr>
      <t>Michigan-Kai</t>
    </r>
  </si>
  <si>
    <t>　   ハーフ 2時間 15分というのは、ティーグラウンドでの準備の時間やホール間の移動の時間も含め パー3 でのプレーを 10分、パー4 を 15分、パー5 を 20分で完了するようなペース。</t>
  </si>
  <si>
    <r>
      <t>16) ローカル・ルールがありますので、事前に配布された資料及び、HP上の説明内容をよく読んで把握しておいて下さい。　</t>
    </r>
    <r>
      <rPr>
        <u/>
        <sz val="11"/>
        <color rgb="FF0070C0"/>
        <rFont val="ＭＳ Ｐゴシック"/>
        <family val="3"/>
        <charset val="128"/>
        <scheme val="minor"/>
      </rPr>
      <t>http://michigan-kai.com/playrule.htm</t>
    </r>
    <r>
      <rPr>
        <sz val="11"/>
        <color theme="1"/>
        <rFont val="ＭＳ Ｐゴシック"/>
        <family val="3"/>
        <charset val="128"/>
        <scheme val="minor"/>
      </rPr>
      <t>　</t>
    </r>
  </si>
  <si>
    <r>
      <rPr>
        <b/>
        <sz val="11"/>
        <color rgb="FF000000"/>
        <rFont val="ＭＳ Ｐゴシック"/>
        <family val="2"/>
        <charset val="128"/>
      </rPr>
      <t>日本語名</t>
    </r>
    <rPh sb="0" eb="4">
      <t>ニホンゴメイ</t>
    </rPh>
    <phoneticPr fontId="59"/>
  </si>
  <si>
    <r>
      <rPr>
        <b/>
        <sz val="11"/>
        <rFont val="ＭＳ Ｐゴシック"/>
        <family val="2"/>
        <charset val="128"/>
      </rPr>
      <t>新</t>
    </r>
    <r>
      <rPr>
        <b/>
        <sz val="11"/>
        <rFont val="Arial"/>
        <family val="2"/>
      </rPr>
      <t>GCP</t>
    </r>
    <rPh sb="0" eb="1">
      <t>シン</t>
    </rPh>
    <phoneticPr fontId="59"/>
  </si>
  <si>
    <r>
      <rPr>
        <b/>
        <sz val="11"/>
        <rFont val="ＭＳ Ｐゴシック"/>
        <family val="2"/>
        <charset val="128"/>
      </rPr>
      <t>ゲスト
ベスグロ</t>
    </r>
  </si>
  <si>
    <t>Minamimoto Yuki</t>
  </si>
  <si>
    <t>南本 祐樹</t>
  </si>
  <si>
    <t>Minamimoto</t>
    <phoneticPr fontId="59"/>
  </si>
  <si>
    <t>Yuki</t>
    <phoneticPr fontId="59"/>
  </si>
  <si>
    <t>Minamimoto Yuki</t>
    <phoneticPr fontId="59"/>
  </si>
  <si>
    <r>
      <t>4</t>
    </r>
    <r>
      <rPr>
        <b/>
        <sz val="11"/>
        <color indexed="8"/>
        <rFont val="ＭＳ Ｐゴシック"/>
        <family val="2"/>
        <charset val="128"/>
      </rPr>
      <t>月度月例会集計</t>
    </r>
    <phoneticPr fontId="59"/>
  </si>
  <si>
    <r>
      <rPr>
        <b/>
        <sz val="11"/>
        <color theme="1"/>
        <rFont val="ＭＳ Ｐゴシック"/>
        <family val="3"/>
        <charset val="128"/>
      </rPr>
      <t>順位</t>
    </r>
  </si>
  <si>
    <r>
      <rPr>
        <b/>
        <sz val="11"/>
        <color theme="1"/>
        <rFont val="ＭＳ Ｐゴシック"/>
        <family val="3"/>
        <charset val="128"/>
      </rPr>
      <t>賞金</t>
    </r>
  </si>
  <si>
    <r>
      <t>2024</t>
    </r>
    <r>
      <rPr>
        <b/>
        <sz val="11"/>
        <color theme="1"/>
        <rFont val="ＭＳ Ｐゴシック"/>
        <family val="3"/>
        <charset val="128"/>
      </rPr>
      <t>賞品</t>
    </r>
    <phoneticPr fontId="59"/>
  </si>
  <si>
    <r>
      <rPr>
        <b/>
        <sz val="11"/>
        <color theme="1"/>
        <rFont val="ＭＳ Ｐゴシック"/>
        <family val="3"/>
        <charset val="128"/>
      </rPr>
      <t>協賛</t>
    </r>
  </si>
  <si>
    <r>
      <rPr>
        <b/>
        <sz val="11"/>
        <rFont val="ＭＳ Ｐゴシック"/>
        <family val="3"/>
        <charset val="128"/>
      </rPr>
      <t>氏名</t>
    </r>
    <rPh sb="0" eb="2">
      <t>シメイ</t>
    </rPh>
    <phoneticPr fontId="13"/>
  </si>
  <si>
    <r>
      <rPr>
        <b/>
        <sz val="11"/>
        <color theme="1"/>
        <rFont val="ＭＳ Ｐゴシック"/>
        <family val="3"/>
        <charset val="128"/>
      </rPr>
      <t>優勝</t>
    </r>
    <rPh sb="0" eb="2">
      <t>ユウショウ</t>
    </rPh>
    <phoneticPr fontId="13"/>
  </si>
  <si>
    <r>
      <rPr>
        <sz val="11"/>
        <rFont val="ＭＳ Ｐゴシック"/>
        <family val="3"/>
        <charset val="128"/>
      </rPr>
      <t>優勝トロフィー＋</t>
    </r>
    <r>
      <rPr>
        <sz val="11"/>
        <rFont val="Arial"/>
        <family val="2"/>
      </rPr>
      <t xml:space="preserve">Golden Fox </t>
    </r>
    <r>
      <rPr>
        <sz val="11"/>
        <rFont val="ＭＳ Ｐゴシック"/>
        <family val="3"/>
        <charset val="128"/>
      </rPr>
      <t>無料プレー券</t>
    </r>
    <r>
      <rPr>
        <sz val="11"/>
        <rFont val="Arial"/>
        <family val="2"/>
      </rPr>
      <t>(4 Some)</t>
    </r>
    <rPh sb="19" eb="21">
      <t>ムリョウ</t>
    </rPh>
    <rPh sb="24" eb="25">
      <t>ケン</t>
    </rPh>
    <phoneticPr fontId="13"/>
  </si>
  <si>
    <r>
      <rPr>
        <b/>
        <sz val="11"/>
        <color theme="1"/>
        <rFont val="ＭＳ Ｐゴシック"/>
        <family val="3"/>
        <charset val="128"/>
      </rPr>
      <t>準優勝</t>
    </r>
  </si>
  <si>
    <r>
      <t>VISA</t>
    </r>
    <r>
      <rPr>
        <sz val="11"/>
        <rFont val="ＭＳ Ｐゴシック"/>
        <family val="3"/>
        <charset val="128"/>
      </rPr>
      <t>商品券</t>
    </r>
    <r>
      <rPr>
        <sz val="11"/>
        <rFont val="Arial"/>
        <family val="2"/>
      </rPr>
      <t>$50</t>
    </r>
    <rPh sb="4" eb="7">
      <t>ショウヒンケン</t>
    </rPh>
    <phoneticPr fontId="13"/>
  </si>
  <si>
    <r>
      <t>3</t>
    </r>
    <r>
      <rPr>
        <b/>
        <sz val="11"/>
        <color theme="1"/>
        <rFont val="ＭＳ Ｐゴシック"/>
        <family val="3"/>
        <charset val="128"/>
      </rPr>
      <t>位</t>
    </r>
  </si>
  <si>
    <r>
      <t>4</t>
    </r>
    <r>
      <rPr>
        <b/>
        <sz val="11"/>
        <color theme="1"/>
        <rFont val="ＭＳ Ｐゴシック"/>
        <family val="3"/>
        <charset val="128"/>
      </rPr>
      <t>位</t>
    </r>
  </si>
  <si>
    <r>
      <t>5</t>
    </r>
    <r>
      <rPr>
        <b/>
        <sz val="11"/>
        <color theme="1"/>
        <rFont val="ＭＳ Ｐゴシック"/>
        <family val="3"/>
        <charset val="128"/>
      </rPr>
      <t>位</t>
    </r>
  </si>
  <si>
    <r>
      <rPr>
        <sz val="11"/>
        <rFont val="ＭＳ Ｐゴシック"/>
        <family val="3"/>
        <charset val="128"/>
      </rPr>
      <t>写楽</t>
    </r>
    <r>
      <rPr>
        <sz val="11"/>
        <rFont val="Arial"/>
        <family val="2"/>
      </rPr>
      <t>$50</t>
    </r>
    <r>
      <rPr>
        <sz val="11"/>
        <rFont val="ＭＳ Ｐゴシック"/>
        <family val="3"/>
        <charset val="128"/>
      </rPr>
      <t>食事券</t>
    </r>
    <rPh sb="0" eb="2">
      <t>シャラク</t>
    </rPh>
    <rPh sb="5" eb="8">
      <t>ショクジケン</t>
    </rPh>
    <phoneticPr fontId="59"/>
  </si>
  <si>
    <r>
      <t>6</t>
    </r>
    <r>
      <rPr>
        <b/>
        <sz val="11"/>
        <color theme="1"/>
        <rFont val="ＭＳ Ｐゴシック"/>
        <family val="3"/>
        <charset val="128"/>
      </rPr>
      <t>位</t>
    </r>
  </si>
  <si>
    <r>
      <t>TP5 1</t>
    </r>
    <r>
      <rPr>
        <sz val="11"/>
        <rFont val="ＭＳ Ｐゴシック"/>
        <family val="3"/>
        <charset val="128"/>
      </rPr>
      <t>ダース</t>
    </r>
    <phoneticPr fontId="13"/>
  </si>
  <si>
    <r>
      <t>7</t>
    </r>
    <r>
      <rPr>
        <b/>
        <sz val="11"/>
        <color theme="1"/>
        <rFont val="ＭＳ Ｐゴシック"/>
        <family val="3"/>
        <charset val="128"/>
      </rPr>
      <t>位</t>
    </r>
  </si>
  <si>
    <r>
      <t>Fox Creek</t>
    </r>
    <r>
      <rPr>
        <sz val="11"/>
        <rFont val="ＭＳ Ｐゴシック"/>
        <family val="3"/>
        <charset val="128"/>
      </rPr>
      <t>　無料プレー券</t>
    </r>
    <rPh sb="10" eb="12">
      <t>ムリョウ</t>
    </rPh>
    <rPh sb="15" eb="16">
      <t>ケン</t>
    </rPh>
    <phoneticPr fontId="59"/>
  </si>
  <si>
    <r>
      <t>8</t>
    </r>
    <r>
      <rPr>
        <b/>
        <sz val="11"/>
        <color theme="1"/>
        <rFont val="ＭＳ Ｐゴシック"/>
        <family val="3"/>
        <charset val="128"/>
      </rPr>
      <t>位</t>
    </r>
  </si>
  <si>
    <r>
      <t>9</t>
    </r>
    <r>
      <rPr>
        <b/>
        <sz val="11"/>
        <color theme="1"/>
        <rFont val="ＭＳ Ｐゴシック"/>
        <family val="3"/>
        <charset val="128"/>
      </rPr>
      <t>位</t>
    </r>
  </si>
  <si>
    <r>
      <rPr>
        <sz val="11"/>
        <rFont val="ＭＳ Ｐゴシック"/>
        <family val="3"/>
        <charset val="128"/>
      </rPr>
      <t>スターバックス券</t>
    </r>
    <r>
      <rPr>
        <sz val="11"/>
        <rFont val="Arial"/>
        <family val="2"/>
      </rPr>
      <t>$20</t>
    </r>
    <rPh sb="7" eb="8">
      <t>ケン</t>
    </rPh>
    <phoneticPr fontId="59"/>
  </si>
  <si>
    <r>
      <t>10</t>
    </r>
    <r>
      <rPr>
        <b/>
        <sz val="11"/>
        <color theme="1"/>
        <rFont val="ＭＳ Ｐゴシック"/>
        <family val="3"/>
        <charset val="128"/>
      </rPr>
      <t>位</t>
    </r>
  </si>
  <si>
    <r>
      <t>Aji Ten 20%</t>
    </r>
    <r>
      <rPr>
        <sz val="11"/>
        <rFont val="ＭＳ Ｐゴシック"/>
        <family val="3"/>
        <charset val="128"/>
      </rPr>
      <t>割引券</t>
    </r>
    <rPh sb="11" eb="13">
      <t>ワリビキ</t>
    </rPh>
    <rPh sb="13" eb="14">
      <t>ケン</t>
    </rPh>
    <phoneticPr fontId="59"/>
  </si>
  <si>
    <r>
      <t>11</t>
    </r>
    <r>
      <rPr>
        <b/>
        <sz val="11"/>
        <color theme="1"/>
        <rFont val="ＭＳ Ｐゴシック"/>
        <family val="3"/>
        <charset val="128"/>
      </rPr>
      <t>位</t>
    </r>
  </si>
  <si>
    <r>
      <t>12</t>
    </r>
    <r>
      <rPr>
        <sz val="11"/>
        <color theme="1"/>
        <rFont val="ＭＳ Ｐゴシック"/>
        <family val="3"/>
        <charset val="128"/>
      </rPr>
      <t>位</t>
    </r>
  </si>
  <si>
    <r>
      <t>13</t>
    </r>
    <r>
      <rPr>
        <sz val="11"/>
        <color theme="1"/>
        <rFont val="ＭＳ Ｐゴシック"/>
        <family val="3"/>
        <charset val="128"/>
      </rPr>
      <t>位</t>
    </r>
  </si>
  <si>
    <r>
      <t>14</t>
    </r>
    <r>
      <rPr>
        <sz val="11"/>
        <color theme="1"/>
        <rFont val="ＭＳ Ｐゴシック"/>
        <family val="3"/>
        <charset val="128"/>
      </rPr>
      <t>位</t>
    </r>
  </si>
  <si>
    <r>
      <t>15</t>
    </r>
    <r>
      <rPr>
        <b/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</si>
  <si>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rPr>
        <sz val="11"/>
        <rFont val="ＭＳ Ｐゴシック"/>
        <family val="3"/>
        <charset val="128"/>
      </rPr>
      <t>野菜エコパック（</t>
    </r>
    <r>
      <rPr>
        <sz val="11"/>
        <rFont val="Arial"/>
        <family val="2"/>
      </rPr>
      <t>3</t>
    </r>
    <r>
      <rPr>
        <sz val="11"/>
        <rFont val="ＭＳ Ｐゴシック"/>
        <family val="3"/>
        <charset val="128"/>
      </rPr>
      <t>袋）</t>
    </r>
    <rPh sb="0" eb="2">
      <t>ヤサイ</t>
    </rPh>
    <rPh sb="9" eb="10">
      <t>フクロ</t>
    </rPh>
    <phoneticPr fontId="13"/>
  </si>
  <si>
    <r>
      <rPr>
        <sz val="11"/>
        <rFont val="ＭＳ Ｐゴシック"/>
        <family val="3"/>
        <charset val="128"/>
      </rPr>
      <t>住友ベークライト</t>
    </r>
  </si>
  <si>
    <r>
      <t>16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</si>
  <si>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17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</si>
  <si>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18</t>
    </r>
    <r>
      <rPr>
        <b/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</si>
  <si>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19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</si>
  <si>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20</t>
    </r>
    <r>
      <rPr>
        <b/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</si>
  <si>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rPr>
        <sz val="11"/>
        <color theme="1"/>
        <rFont val="ＭＳ Ｐゴシック"/>
        <family val="3"/>
        <charset val="128"/>
      </rPr>
      <t>バナナエコパック（</t>
    </r>
    <r>
      <rPr>
        <sz val="11"/>
        <color theme="1"/>
        <rFont val="Arial"/>
        <family val="2"/>
      </rPr>
      <t>3</t>
    </r>
    <r>
      <rPr>
        <sz val="11"/>
        <color theme="1"/>
        <rFont val="ＭＳ Ｐゴシック"/>
        <family val="3"/>
        <charset val="128"/>
      </rPr>
      <t>袋）</t>
    </r>
    <rPh sb="10" eb="11">
      <t>フクロ</t>
    </rPh>
    <phoneticPr fontId="13"/>
  </si>
  <si>
    <r>
      <rPr>
        <sz val="11"/>
        <color theme="1"/>
        <rFont val="ＭＳ Ｐゴシック"/>
        <family val="3"/>
        <charset val="128"/>
      </rPr>
      <t>住友ベークライト</t>
    </r>
  </si>
  <si>
    <r>
      <t>21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</si>
  <si>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22</t>
    </r>
    <r>
      <rPr>
        <b/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</si>
  <si>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23</t>
    </r>
    <r>
      <rPr>
        <b/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</si>
  <si>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Fumi</t>
    </r>
    <r>
      <rPr>
        <sz val="11"/>
        <color theme="1"/>
        <rFont val="ＭＳ Ｐゴシック"/>
        <family val="3"/>
        <charset val="128"/>
      </rPr>
      <t>食事券＄</t>
    </r>
    <r>
      <rPr>
        <sz val="11"/>
        <color theme="1"/>
        <rFont val="Arial"/>
        <family val="2"/>
      </rPr>
      <t>25</t>
    </r>
    <rPh sb="4" eb="7">
      <t>ショクジケン</t>
    </rPh>
    <phoneticPr fontId="13"/>
  </si>
  <si>
    <r>
      <t>24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</si>
  <si>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25</t>
    </r>
    <r>
      <rPr>
        <b/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</si>
  <si>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 xml:space="preserve">Bento39 </t>
    </r>
    <r>
      <rPr>
        <sz val="11"/>
        <color theme="1"/>
        <rFont val="ＭＳ Ｐゴシック"/>
        <family val="3"/>
        <charset val="128"/>
      </rPr>
      <t>何でも弁当無料券</t>
    </r>
    <r>
      <rPr>
        <sz val="11"/>
        <color theme="1"/>
        <rFont val="Arial"/>
        <family val="2"/>
      </rPr>
      <t>(1</t>
    </r>
    <r>
      <rPr>
        <sz val="11"/>
        <color theme="1"/>
        <rFont val="ＭＳ Ｐゴシック"/>
        <family val="3"/>
        <charset val="128"/>
      </rPr>
      <t>個</t>
    </r>
    <r>
      <rPr>
        <sz val="11"/>
        <color theme="1"/>
        <rFont val="Arial"/>
        <family val="2"/>
      </rPr>
      <t>)</t>
    </r>
    <rPh sb="8" eb="9">
      <t>ナン</t>
    </rPh>
    <rPh sb="13" eb="15">
      <t>ムリョウ</t>
    </rPh>
    <rPh sb="18" eb="19">
      <t>コ</t>
    </rPh>
    <phoneticPr fontId="59"/>
  </si>
  <si>
    <r>
      <t>26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</si>
  <si>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27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</si>
  <si>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28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</si>
  <si>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29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</si>
  <si>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30</t>
    </r>
    <r>
      <rPr>
        <b/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</si>
  <si>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31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</si>
  <si>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32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</si>
  <si>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33</t>
    </r>
    <r>
      <rPr>
        <b/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</si>
  <si>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34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</si>
  <si>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35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</si>
  <si>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36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</si>
  <si>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rPr>
        <sz val="11"/>
        <color theme="1"/>
        <rFont val="ＭＳ Ｐゴシック"/>
        <family val="3"/>
        <charset val="128"/>
      </rPr>
      <t>ブービー</t>
    </r>
  </si>
  <si>
    <r>
      <rPr>
        <sz val="11"/>
        <color theme="1"/>
        <rFont val="ＭＳ Ｐゴシック"/>
        <family val="3"/>
        <charset val="128"/>
      </rPr>
      <t>ベスグロ</t>
    </r>
  </si>
  <si>
    <r>
      <rPr>
        <sz val="11"/>
        <color theme="1"/>
        <rFont val="ＭＳ Ｐゴシック"/>
        <family val="3"/>
        <charset val="128"/>
      </rPr>
      <t>ゲストベスグロ</t>
    </r>
    <phoneticPr fontId="59"/>
  </si>
  <si>
    <r>
      <rPr>
        <sz val="11"/>
        <color theme="1"/>
        <rFont val="ＭＳ Ｐゴシック"/>
        <family val="3"/>
        <charset val="128"/>
      </rPr>
      <t>寿司デン</t>
    </r>
    <r>
      <rPr>
        <sz val="11"/>
        <color theme="1"/>
        <rFont val="Arial"/>
        <family val="2"/>
      </rPr>
      <t>20%</t>
    </r>
    <r>
      <rPr>
        <sz val="11"/>
        <color theme="1"/>
        <rFont val="ＭＳ Ｐゴシック"/>
        <family val="3"/>
        <charset val="128"/>
      </rPr>
      <t>割引クーポン（年末迄有効）</t>
    </r>
    <rPh sb="14" eb="16">
      <t>ネンマツ</t>
    </rPh>
    <rPh sb="16" eb="17">
      <t>マデ</t>
    </rPh>
    <rPh sb="17" eb="19">
      <t>ユウコウ</t>
    </rPh>
    <phoneticPr fontId="13"/>
  </si>
  <si>
    <r>
      <t xml:space="preserve">Dicks </t>
    </r>
    <r>
      <rPr>
        <sz val="11"/>
        <rFont val="ＭＳ Ｐゴシック"/>
        <family val="2"/>
        <charset val="128"/>
      </rPr>
      <t>商品券</t>
    </r>
    <r>
      <rPr>
        <sz val="11"/>
        <rFont val="Arial"/>
        <family val="2"/>
      </rPr>
      <t>$25</t>
    </r>
    <rPh sb="6" eb="9">
      <t>ショウヒンケン</t>
    </rPh>
    <phoneticPr fontId="59"/>
  </si>
  <si>
    <t>B(Blue)
L(Ladies)</t>
    <phoneticPr fontId="59"/>
  </si>
  <si>
    <t>Hole#</t>
    <phoneticPr fontId="59"/>
  </si>
  <si>
    <t>中塚 喜博</t>
  </si>
  <si>
    <t>湯澤 亨</t>
  </si>
  <si>
    <t>湯澤 美紀</t>
  </si>
  <si>
    <t>鈴木 謙司</t>
  </si>
  <si>
    <t>海老原 強</t>
  </si>
  <si>
    <t>平川 博之</t>
  </si>
  <si>
    <t>飯田 拓治</t>
  </si>
  <si>
    <t>小島 昌彦</t>
  </si>
  <si>
    <t>吉田 健清</t>
  </si>
  <si>
    <t>Green</t>
    <phoneticPr fontId="59"/>
  </si>
  <si>
    <t>Gold</t>
    <phoneticPr fontId="59"/>
  </si>
  <si>
    <t>New-1</t>
    <phoneticPr fontId="59"/>
  </si>
  <si>
    <t>5,9,12</t>
    <phoneticPr fontId="59"/>
  </si>
  <si>
    <t>4,7</t>
    <phoneticPr fontId="59"/>
  </si>
  <si>
    <t>Super Stroke Cap</t>
    <phoneticPr fontId="59"/>
  </si>
  <si>
    <t>Green</t>
    <phoneticPr fontId="59"/>
  </si>
  <si>
    <t>B8</t>
    <phoneticPr fontId="59"/>
  </si>
  <si>
    <t>B17</t>
    <phoneticPr fontId="59"/>
  </si>
  <si>
    <r>
      <rPr>
        <sz val="11"/>
        <color theme="1"/>
        <rFont val="ＭＳ Ｐゴシック"/>
        <family val="2"/>
        <charset val="128"/>
      </rPr>
      <t>〇</t>
    </r>
    <phoneticPr fontId="59"/>
  </si>
  <si>
    <r>
      <t>Amazon</t>
    </r>
    <r>
      <rPr>
        <sz val="11"/>
        <rFont val="ＭＳ Ｐゴシック"/>
        <family val="3"/>
        <charset val="128"/>
      </rPr>
      <t>商品券</t>
    </r>
    <r>
      <rPr>
        <sz val="11"/>
        <rFont val="Arial"/>
        <family val="2"/>
      </rPr>
      <t xml:space="preserve">$50 </t>
    </r>
    <rPh sb="6" eb="9">
      <t>ショウヒンケン</t>
    </rPh>
    <phoneticPr fontId="13"/>
  </si>
  <si>
    <r>
      <rPr>
        <sz val="11"/>
        <color theme="1"/>
        <rFont val="ＭＳ Ｐゴシック"/>
        <family val="2"/>
        <charset val="128"/>
      </rPr>
      <t>石川陽子さん</t>
    </r>
    <rPh sb="0" eb="2">
      <t>イシカワ</t>
    </rPh>
    <rPh sb="2" eb="4">
      <t>ヨウコ</t>
    </rPh>
    <phoneticPr fontId="59"/>
  </si>
  <si>
    <r>
      <rPr>
        <sz val="11"/>
        <color theme="1"/>
        <rFont val="ＭＳ Ｐゴシック"/>
        <family val="2"/>
        <charset val="128"/>
      </rPr>
      <t>会長賞</t>
    </r>
    <r>
      <rPr>
        <sz val="11"/>
        <color theme="1"/>
        <rFont val="Arial"/>
        <family val="2"/>
      </rPr>
      <t>(</t>
    </r>
    <r>
      <rPr>
        <sz val="11"/>
        <color theme="1"/>
        <rFont val="ＭＳ Ｐゴシック"/>
        <family val="2"/>
        <charset val="128"/>
      </rPr>
      <t>ドジャース</t>
    </r>
    <r>
      <rPr>
        <sz val="11"/>
        <color theme="1"/>
        <rFont val="Arial"/>
        <family val="2"/>
      </rPr>
      <t>Cap)</t>
    </r>
    <rPh sb="0" eb="3">
      <t>カイチョウショウ</t>
    </rPh>
    <phoneticPr fontId="59"/>
  </si>
  <si>
    <r>
      <rPr>
        <sz val="11"/>
        <rFont val="ＭＳ Ｐゴシック"/>
        <family val="2"/>
        <charset val="128"/>
      </rPr>
      <t>小山会長</t>
    </r>
    <rPh sb="0" eb="4">
      <t>コヤマカイチョウ</t>
    </rPh>
    <phoneticPr fontId="59"/>
  </si>
  <si>
    <t>-</t>
    <phoneticPr fontId="59"/>
  </si>
  <si>
    <t>Member</t>
    <phoneticPr fontId="12"/>
  </si>
  <si>
    <r>
      <rPr>
        <b/>
        <sz val="12"/>
        <rFont val="MS Gothic"/>
        <family val="3"/>
        <charset val="128"/>
      </rPr>
      <t>【</t>
    </r>
    <r>
      <rPr>
        <b/>
        <sz val="12"/>
        <rFont val="Arial"/>
        <family val="2"/>
      </rPr>
      <t>2024</t>
    </r>
    <r>
      <rPr>
        <b/>
        <sz val="12"/>
        <rFont val="MS Gothic"/>
        <family val="3"/>
        <charset val="128"/>
      </rPr>
      <t>年ゲスト】</t>
    </r>
    <phoneticPr fontId="59"/>
  </si>
  <si>
    <t>25&gt;&gt;19</t>
    <phoneticPr fontId="13"/>
  </si>
  <si>
    <t>32&gt;&gt;29</t>
    <phoneticPr fontId="13"/>
  </si>
  <si>
    <t>New&gt;&gt;19</t>
    <phoneticPr fontId="13"/>
  </si>
  <si>
    <r>
      <t>2024 Michigan</t>
    </r>
    <r>
      <rPr>
        <b/>
        <sz val="12"/>
        <rFont val="ＭＳ Ｐゴシック"/>
        <family val="3"/>
        <charset val="128"/>
      </rPr>
      <t>会</t>
    </r>
    <r>
      <rPr>
        <b/>
        <sz val="12"/>
        <rFont val="Arial"/>
        <family val="2"/>
      </rPr>
      <t xml:space="preserve">  </t>
    </r>
    <r>
      <rPr>
        <b/>
        <sz val="12"/>
        <rFont val="ＭＳ Ｐゴシック"/>
        <family val="3"/>
        <charset val="128"/>
      </rPr>
      <t>賞品リスト</t>
    </r>
    <phoneticPr fontId="59"/>
  </si>
  <si>
    <t>33&gt;&gt;31</t>
    <phoneticPr fontId="13"/>
  </si>
  <si>
    <t>Last Name</t>
    <phoneticPr fontId="59"/>
  </si>
  <si>
    <t>First Name</t>
    <phoneticPr fontId="59"/>
  </si>
  <si>
    <t>Ichikawa</t>
    <phoneticPr fontId="59"/>
  </si>
  <si>
    <t>Minamimoto</t>
  </si>
  <si>
    <t>Yoji</t>
    <phoneticPr fontId="59"/>
  </si>
  <si>
    <t>Yuki</t>
  </si>
  <si>
    <t>Yaoita</t>
    <phoneticPr fontId="59"/>
  </si>
  <si>
    <t>Miki</t>
    <phoneticPr fontId="59"/>
  </si>
  <si>
    <t>Nagashima</t>
  </si>
  <si>
    <t>Takashi</t>
  </si>
  <si>
    <t>Arita</t>
  </si>
  <si>
    <t>Yasushi</t>
  </si>
  <si>
    <t>SUMITOMO BAKELITE NORTH AMERICA, INC.</t>
  </si>
  <si>
    <t>Junko</t>
  </si>
  <si>
    <t>Yamanami</t>
  </si>
  <si>
    <t>Masanori</t>
  </si>
  <si>
    <t>Bogo</t>
  </si>
  <si>
    <t>Yasuo</t>
  </si>
  <si>
    <t>HAKUTO AMERICA INC.</t>
  </si>
  <si>
    <t>F-TECH NORTH AMERICA INC.</t>
  </si>
  <si>
    <t>Nagashima Takashi</t>
  </si>
  <si>
    <t>長島 隆志</t>
  </si>
  <si>
    <t>有田 靖</t>
  </si>
  <si>
    <t>Gold</t>
    <phoneticPr fontId="13"/>
  </si>
  <si>
    <t>水澤 淳子</t>
  </si>
  <si>
    <t>Green</t>
    <phoneticPr fontId="13"/>
  </si>
  <si>
    <t>Bogo Yasuo</t>
  </si>
  <si>
    <t>防護 康雄</t>
  </si>
  <si>
    <t>Yamanami Masanori</t>
  </si>
  <si>
    <t>山並 正憲</t>
  </si>
  <si>
    <t>White</t>
    <phoneticPr fontId="13"/>
  </si>
  <si>
    <t>Ota</t>
  </si>
  <si>
    <t>Hideyuki</t>
  </si>
  <si>
    <t>OKAYA (U.S.A.), INC.</t>
  </si>
  <si>
    <t>Nomura</t>
  </si>
  <si>
    <t>Hiroshi</t>
  </si>
  <si>
    <t>Itoyama</t>
  </si>
  <si>
    <t>Takahiko</t>
  </si>
  <si>
    <t>New-1</t>
    <phoneticPr fontId="80"/>
  </si>
  <si>
    <t>Ota Hideyuki</t>
  </si>
  <si>
    <r>
      <rPr>
        <sz val="12"/>
        <rFont val="ＭＳ Ｐゴシック"/>
        <family val="2"/>
        <charset val="128"/>
      </rPr>
      <t>太田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英之</t>
    </r>
    <rPh sb="0" eb="2">
      <t>オオタ</t>
    </rPh>
    <rPh sb="3" eb="5">
      <t>ヒデユキ</t>
    </rPh>
    <phoneticPr fontId="12"/>
  </si>
  <si>
    <t>Itoyama Takahiko</t>
  </si>
  <si>
    <t>糸山 孝彦</t>
  </si>
  <si>
    <t>Nomura Hiroshi</t>
    <phoneticPr fontId="13"/>
  </si>
  <si>
    <t>野村 浩史</t>
  </si>
  <si>
    <t>Umemoto</t>
  </si>
  <si>
    <t>Ryosuke</t>
  </si>
  <si>
    <t>MAGNA INTERNATIONAL</t>
  </si>
  <si>
    <t>Matsuda</t>
  </si>
  <si>
    <t>Shinya</t>
  </si>
  <si>
    <t>NICHIA AMERICA CORPORATION</t>
  </si>
  <si>
    <t>Shimizu</t>
  </si>
  <si>
    <t>Kiyohiro</t>
  </si>
  <si>
    <t>SUMIRIKO TECHNICAL CENTER AMERICA, INC.</t>
  </si>
  <si>
    <t>Takahashi</t>
  </si>
  <si>
    <t>Noriko</t>
  </si>
  <si>
    <t>ITOCHU CHEMICALS AMERICA INC.</t>
  </si>
  <si>
    <t>Umemoto Ryosuke</t>
  </si>
  <si>
    <t>Matsuda Shinya</t>
  </si>
  <si>
    <t>Shimizu Kiyohiro</t>
  </si>
  <si>
    <t>Takahashi Noriko</t>
  </si>
  <si>
    <t>梅本 良輔</t>
  </si>
  <si>
    <r>
      <rPr>
        <sz val="12"/>
        <rFont val="ＭＳ Ｐゴシック"/>
        <family val="2"/>
        <charset val="128"/>
      </rPr>
      <t>松田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伸也</t>
    </r>
    <rPh sb="0" eb="2">
      <t>マツダ</t>
    </rPh>
    <rPh sb="3" eb="5">
      <t>シンヤ</t>
    </rPh>
    <phoneticPr fontId="12"/>
  </si>
  <si>
    <r>
      <rPr>
        <sz val="12"/>
        <rFont val="ＭＳ Ｐゴシック"/>
        <family val="2"/>
        <charset val="128"/>
      </rPr>
      <t>清水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淳博</t>
    </r>
    <rPh sb="0" eb="2">
      <t>シミズ</t>
    </rPh>
    <rPh sb="3" eb="5">
      <t>アツヒロ</t>
    </rPh>
    <phoneticPr fontId="12"/>
  </si>
  <si>
    <t>高橋 紀子</t>
  </si>
  <si>
    <t>太田 英之</t>
  </si>
  <si>
    <t>松田 伸也</t>
  </si>
  <si>
    <t>清水 淳博</t>
  </si>
  <si>
    <t>New</t>
    <phoneticPr fontId="59"/>
  </si>
  <si>
    <r>
      <t>22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</si>
  <si>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r>
      <t>25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13"/>
  </si>
  <si>
    <t>5月度月例会集計</t>
    <phoneticPr fontId="59"/>
  </si>
  <si>
    <t>Saito</t>
    <phoneticPr fontId="59"/>
  </si>
  <si>
    <t>Yukinori</t>
    <phoneticPr fontId="59"/>
  </si>
  <si>
    <t>SANYO CORPORATION OF AMERICA</t>
    <phoneticPr fontId="59"/>
  </si>
  <si>
    <t>Gold</t>
    <phoneticPr fontId="59"/>
  </si>
  <si>
    <t>13,15</t>
    <phoneticPr fontId="59"/>
  </si>
  <si>
    <t>9,13</t>
    <phoneticPr fontId="59"/>
  </si>
  <si>
    <t>小山会長</t>
    <rPh sb="0" eb="4">
      <t>コヤマカイチョウ</t>
    </rPh>
    <phoneticPr fontId="59"/>
  </si>
  <si>
    <t>会長賞 ドジャースCap</t>
    <rPh sb="0" eb="3">
      <t>カイチョウショウ</t>
    </rPh>
    <phoneticPr fontId="59"/>
  </si>
  <si>
    <t>B17</t>
    <phoneticPr fontId="59"/>
  </si>
  <si>
    <t>L17</t>
    <phoneticPr fontId="59"/>
  </si>
  <si>
    <t>B2</t>
    <phoneticPr fontId="59"/>
  </si>
  <si>
    <t>L2</t>
    <phoneticPr fontId="59"/>
  </si>
  <si>
    <t>〇</t>
    <phoneticPr fontId="59"/>
  </si>
  <si>
    <t>Saito Yukinori</t>
    <phoneticPr fontId="13"/>
  </si>
  <si>
    <t>齋藤 孝紀</t>
    <rPh sb="0" eb="2">
      <t>サイトウ</t>
    </rPh>
    <rPh sb="3" eb="5">
      <t>タカノリ</t>
    </rPh>
    <phoneticPr fontId="19"/>
  </si>
  <si>
    <r>
      <rPr>
        <sz val="11"/>
        <rFont val="ＭＳ ゴシック"/>
        <family val="3"/>
        <charset val="128"/>
      </rPr>
      <t>高橋</t>
    </r>
    <r>
      <rPr>
        <sz val="11"/>
        <rFont val="Arial"/>
        <family val="2"/>
      </rPr>
      <t xml:space="preserve"> </t>
    </r>
    <r>
      <rPr>
        <sz val="11"/>
        <rFont val="ＭＳ ゴシック"/>
        <family val="3"/>
        <charset val="128"/>
      </rPr>
      <t>紀子</t>
    </r>
    <phoneticPr fontId="59"/>
  </si>
  <si>
    <t>New&gt;&gt;12&gt;&gt;11</t>
    <phoneticPr fontId="13"/>
  </si>
  <si>
    <t>27&gt;&gt;23</t>
    <phoneticPr fontId="13"/>
  </si>
  <si>
    <t>23&gt;&gt;17</t>
    <phoneticPr fontId="13"/>
  </si>
  <si>
    <t>32&gt;&gt;34&gt;&gt;35</t>
    <phoneticPr fontId="13"/>
  </si>
  <si>
    <t>New&gt;&gt;14</t>
    <phoneticPr fontId="13"/>
  </si>
  <si>
    <t>New&gt;&gt;25</t>
    <phoneticPr fontId="13"/>
  </si>
  <si>
    <t>-</t>
    <phoneticPr fontId="59"/>
  </si>
  <si>
    <t>6月度月例会集計</t>
    <phoneticPr fontId="59"/>
  </si>
  <si>
    <r>
      <t>32位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</si>
  <si>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33位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</si>
  <si>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t>INDIVIDUAL</t>
    <phoneticPr fontId="13"/>
  </si>
  <si>
    <t>INDIVIDUAL</t>
    <phoneticPr fontId="59"/>
  </si>
  <si>
    <t>Mizusawa Junko</t>
  </si>
  <si>
    <t>Lee</t>
  </si>
  <si>
    <t>Kyu Ha</t>
  </si>
  <si>
    <t>SCHAEFFLER GROUP USA INC.</t>
  </si>
  <si>
    <t>Tanaka</t>
  </si>
  <si>
    <t>Michio</t>
  </si>
  <si>
    <t>SENSHU ELECTRIC AMERICA, INC.</t>
  </si>
  <si>
    <t>Maegawa</t>
  </si>
  <si>
    <t>Mike</t>
  </si>
  <si>
    <t>MAX ACCESS CONSULTING, L.L.C.</t>
  </si>
  <si>
    <t>Nakagawa</t>
  </si>
  <si>
    <t>Shinomiya</t>
  </si>
  <si>
    <t>Kenichi</t>
  </si>
  <si>
    <t>HANWHA ADVANCED MATERIAL AMERICA</t>
  </si>
  <si>
    <t>Green</t>
    <phoneticPr fontId="59"/>
  </si>
  <si>
    <t>Gold</t>
    <phoneticPr fontId="59"/>
  </si>
  <si>
    <t>Arita Yasushi</t>
    <phoneticPr fontId="13"/>
  </si>
  <si>
    <t>Nakagawa Takashi</t>
    <phoneticPr fontId="13"/>
  </si>
  <si>
    <t>INDIVIDUAL</t>
    <phoneticPr fontId="13"/>
  </si>
  <si>
    <t>中川 崇</t>
  </si>
  <si>
    <t>Tanaka Michio</t>
    <phoneticPr fontId="13"/>
  </si>
  <si>
    <t>田中 道夫</t>
  </si>
  <si>
    <t>Gold</t>
    <phoneticPr fontId="13"/>
  </si>
  <si>
    <t>Maegawa Mike</t>
    <phoneticPr fontId="13"/>
  </si>
  <si>
    <t>White</t>
    <phoneticPr fontId="13"/>
  </si>
  <si>
    <t>マイク 前川</t>
  </si>
  <si>
    <t>Shinomiya Kenichi</t>
    <phoneticPr fontId="13"/>
  </si>
  <si>
    <t>四宮 憲一</t>
  </si>
  <si>
    <t>李 圭夏</t>
  </si>
  <si>
    <t>Lee Kyu Ha</t>
  </si>
  <si>
    <t>Arita</t>
    <phoneticPr fontId="59"/>
  </si>
  <si>
    <t>Yasushi</t>
    <phoneticPr fontId="59"/>
  </si>
  <si>
    <t>7,8</t>
    <phoneticPr fontId="59"/>
  </si>
  <si>
    <t>〇</t>
    <phoneticPr fontId="59"/>
  </si>
  <si>
    <t>Nakamoto</t>
    <phoneticPr fontId="59"/>
  </si>
  <si>
    <t>特別賞　前川さん著書</t>
    <rPh sb="0" eb="3">
      <t>トクベツショウ</t>
    </rPh>
    <rPh sb="4" eb="6">
      <t>マエガワ</t>
    </rPh>
    <rPh sb="8" eb="10">
      <t>チョショ</t>
    </rPh>
    <phoneticPr fontId="59"/>
  </si>
  <si>
    <t>B2</t>
    <phoneticPr fontId="59"/>
  </si>
  <si>
    <t>L2</t>
    <phoneticPr fontId="59"/>
  </si>
  <si>
    <t>L17</t>
    <phoneticPr fontId="59"/>
  </si>
  <si>
    <t>B17</t>
    <phoneticPr fontId="59"/>
  </si>
  <si>
    <t>30&gt;&gt;20</t>
    <phoneticPr fontId="13"/>
  </si>
  <si>
    <t>New-1</t>
    <phoneticPr fontId="59"/>
  </si>
  <si>
    <t>New-2</t>
    <phoneticPr fontId="59"/>
  </si>
  <si>
    <t>小山会長</t>
    <rPh sb="0" eb="4">
      <t>コヤマカイチョウ</t>
    </rPh>
    <phoneticPr fontId="59"/>
  </si>
  <si>
    <t>マイク前川さん</t>
    <rPh sb="3" eb="5">
      <t>マエカワ</t>
    </rPh>
    <phoneticPr fontId="59"/>
  </si>
  <si>
    <t>17&gt;&gt;19&gt;&gt;21</t>
    <phoneticPr fontId="13"/>
  </si>
  <si>
    <t>New&gt;&gt;35&gt;&gt;36</t>
    <phoneticPr fontId="13"/>
  </si>
  <si>
    <r>
      <rPr>
        <sz val="11"/>
        <rFont val="ＭＳ Ｐゴシック"/>
        <family val="3"/>
        <charset val="128"/>
      </rPr>
      <t>野菜/バナナエコパック（</t>
    </r>
    <r>
      <rPr>
        <sz val="11"/>
        <rFont val="Arial"/>
        <family val="2"/>
      </rPr>
      <t>3</t>
    </r>
    <r>
      <rPr>
        <sz val="11"/>
        <rFont val="ＭＳ Ｐゴシック"/>
        <family val="3"/>
        <charset val="128"/>
      </rPr>
      <t>袋）</t>
    </r>
    <rPh sb="0" eb="2">
      <t>ヤサイ</t>
    </rPh>
    <rPh sb="13" eb="14">
      <t>フクロ</t>
    </rPh>
    <phoneticPr fontId="13"/>
  </si>
  <si>
    <t>New&gt;&gt;16</t>
    <phoneticPr fontId="13"/>
  </si>
  <si>
    <t>New&gt;&gt;23</t>
    <phoneticPr fontId="13"/>
  </si>
  <si>
    <t>New&gt;&gt;19</t>
    <phoneticPr fontId="13"/>
  </si>
  <si>
    <t>-</t>
    <phoneticPr fontId="59"/>
  </si>
  <si>
    <t>7月度月例会集計</t>
    <phoneticPr fontId="59"/>
  </si>
  <si>
    <r>
      <t>34位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</si>
  <si>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35位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</si>
  <si>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36位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</si>
  <si>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37位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</si>
  <si>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38位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</si>
  <si>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39位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</si>
  <si>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40位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</si>
  <si>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41位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</si>
  <si>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r>
      <t>42位</t>
    </r>
    <r>
      <rPr>
        <sz val="11"/>
        <color theme="1"/>
        <rFont val="ＭＳ Ｐゴシック"/>
        <family val="3"/>
        <charset val="128"/>
      </rPr>
      <t/>
    </r>
    <rPh sb="2" eb="3">
      <t>イ</t>
    </rPh>
    <phoneticPr fontId="13"/>
  </si>
  <si>
    <t>写楽</t>
    <rPh sb="0" eb="2">
      <t>シャラク</t>
    </rPh>
    <phoneticPr fontId="59"/>
  </si>
  <si>
    <t>Gold</t>
    <phoneticPr fontId="59"/>
  </si>
  <si>
    <t>5,7,11,17</t>
    <phoneticPr fontId="59"/>
  </si>
  <si>
    <t>-</t>
    <phoneticPr fontId="59"/>
  </si>
  <si>
    <t>特別賞　前川さん著書</t>
    <rPh sb="0" eb="3">
      <t>トクベツショウ</t>
    </rPh>
    <rPh sb="4" eb="6">
      <t>マエカワ</t>
    </rPh>
    <rPh sb="8" eb="10">
      <t>チョショ</t>
    </rPh>
    <phoneticPr fontId="59"/>
  </si>
  <si>
    <t>マイク前川さん</t>
    <rPh sb="3" eb="5">
      <t>マエカワ</t>
    </rPh>
    <phoneticPr fontId="59"/>
  </si>
  <si>
    <t>〇</t>
    <phoneticPr fontId="59"/>
  </si>
  <si>
    <t>B2</t>
    <phoneticPr fontId="59"/>
  </si>
  <si>
    <t>L2,L17</t>
    <phoneticPr fontId="59"/>
  </si>
  <si>
    <t>B17</t>
    <phoneticPr fontId="59"/>
  </si>
  <si>
    <t>24&gt;&gt;16</t>
    <phoneticPr fontId="13"/>
  </si>
  <si>
    <t>27&gt;&gt;22</t>
    <phoneticPr fontId="13"/>
  </si>
  <si>
    <r>
      <t>2025</t>
    </r>
    <r>
      <rPr>
        <sz val="14"/>
        <rFont val="ＭＳ Ｐゴシック"/>
        <family val="3"/>
        <charset val="128"/>
      </rPr>
      <t>年度</t>
    </r>
    <r>
      <rPr>
        <sz val="14"/>
        <rFont val="Arial"/>
        <family val="2"/>
      </rPr>
      <t xml:space="preserve">
HDCP</t>
    </r>
    <phoneticPr fontId="59"/>
  </si>
  <si>
    <r>
      <rPr>
        <sz val="12"/>
        <rFont val="ＭＳ Ｐゴシック"/>
        <family val="2"/>
        <charset val="128"/>
      </rPr>
      <t>遠藤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誠</t>
    </r>
  </si>
  <si>
    <r>
      <rPr>
        <sz val="12"/>
        <rFont val="ＭＳ Ｐゴシック"/>
        <family val="2"/>
        <charset val="128"/>
      </rPr>
      <t>藤本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安義</t>
    </r>
  </si>
  <si>
    <r>
      <rPr>
        <sz val="12"/>
        <rFont val="Arial"/>
        <family val="2"/>
        <charset val="128"/>
      </rPr>
      <t>後藤</t>
    </r>
    <r>
      <rPr>
        <sz val="12"/>
        <rFont val="Arial"/>
        <family val="2"/>
      </rPr>
      <t xml:space="preserve"> </t>
    </r>
    <r>
      <rPr>
        <sz val="12"/>
        <rFont val="Arial"/>
        <family val="2"/>
        <charset val="128"/>
      </rPr>
      <t>敦彦</t>
    </r>
  </si>
  <si>
    <r>
      <rPr>
        <sz val="12"/>
        <rFont val="ＭＳ Ｐゴシック"/>
        <family val="2"/>
        <charset val="128"/>
      </rPr>
      <t>糸山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孝彦</t>
    </r>
    <rPh sb="0" eb="2">
      <t>イトヤマ</t>
    </rPh>
    <rPh sb="3" eb="5">
      <t>タカヒコ</t>
    </rPh>
    <phoneticPr fontId="13"/>
  </si>
  <si>
    <r>
      <rPr>
        <sz val="12"/>
        <rFont val="ＭＳ Ｐゴシック"/>
        <family val="2"/>
        <charset val="128"/>
      </rPr>
      <t>マイク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前川</t>
    </r>
    <rPh sb="4" eb="6">
      <t>マエガワ</t>
    </rPh>
    <phoneticPr fontId="13"/>
  </si>
  <si>
    <r>
      <rPr>
        <sz val="12"/>
        <rFont val="ＭＳ Ｐゴシック"/>
        <family val="2"/>
        <charset val="128"/>
      </rPr>
      <t>中川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崇</t>
    </r>
    <rPh sb="0" eb="2">
      <t>ナカガワ</t>
    </rPh>
    <rPh sb="3" eb="4">
      <t>タカシ</t>
    </rPh>
    <phoneticPr fontId="13"/>
  </si>
  <si>
    <r>
      <rPr>
        <sz val="12"/>
        <rFont val="ＭＳ Ｐゴシック"/>
        <family val="2"/>
        <charset val="128"/>
      </rPr>
      <t>野村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浩史</t>
    </r>
    <rPh sb="0" eb="2">
      <t>ノムラ</t>
    </rPh>
    <rPh sb="3" eb="5">
      <t>ヒロシ</t>
    </rPh>
    <phoneticPr fontId="13"/>
  </si>
  <si>
    <r>
      <rPr>
        <sz val="12"/>
        <rFont val="ＭＳ Ｐゴシック"/>
        <family val="2"/>
        <charset val="128"/>
      </rPr>
      <t>田中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道夫</t>
    </r>
    <rPh sb="0" eb="2">
      <t>タナカ</t>
    </rPh>
    <rPh sb="3" eb="5">
      <t>ミチオ</t>
    </rPh>
    <phoneticPr fontId="13"/>
  </si>
  <si>
    <r>
      <rPr>
        <sz val="12"/>
        <rFont val="ＭＳ Ｐゴシック"/>
        <family val="2"/>
        <charset val="128"/>
      </rPr>
      <t>齋藤</t>
    </r>
    <r>
      <rPr>
        <sz val="12"/>
        <rFont val="Arial"/>
        <family val="2"/>
      </rPr>
      <t xml:space="preserve"> </t>
    </r>
    <r>
      <rPr>
        <sz val="12"/>
        <rFont val="ＭＳ Ｐゴシック"/>
        <family val="2"/>
        <charset val="128"/>
      </rPr>
      <t>孝紀</t>
    </r>
    <rPh sb="0" eb="2">
      <t>サイトウ</t>
    </rPh>
    <rPh sb="3" eb="5">
      <t>タカノリ</t>
    </rPh>
    <phoneticPr fontId="19"/>
  </si>
  <si>
    <r>
      <rPr>
        <sz val="12"/>
        <rFont val="ＭＳ ゴシック"/>
        <family val="3"/>
        <charset val="128"/>
      </rPr>
      <t>中本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大志朗</t>
    </r>
    <phoneticPr fontId="13"/>
  </si>
  <si>
    <r>
      <rPr>
        <sz val="12"/>
        <rFont val="ＭＳ ゴシック"/>
        <family val="3"/>
        <charset val="128"/>
      </rPr>
      <t>小山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明男</t>
    </r>
    <phoneticPr fontId="13"/>
  </si>
  <si>
    <r>
      <rPr>
        <sz val="12"/>
        <rFont val="ＭＳ ゴシック"/>
        <family val="3"/>
        <charset val="128"/>
      </rPr>
      <t>小島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昌彦</t>
    </r>
    <rPh sb="0" eb="2">
      <t>コジマ</t>
    </rPh>
    <rPh sb="3" eb="5">
      <t>マサヒコ</t>
    </rPh>
    <phoneticPr fontId="59"/>
  </si>
  <si>
    <r>
      <rPr>
        <sz val="12"/>
        <rFont val="ＭＳ ゴシック"/>
        <family val="3"/>
        <charset val="128"/>
      </rPr>
      <t>川畑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寿夫</t>
    </r>
    <phoneticPr fontId="13"/>
  </si>
  <si>
    <r>
      <rPr>
        <sz val="12"/>
        <rFont val="ＭＳ ゴシック"/>
        <family val="3"/>
        <charset val="128"/>
      </rPr>
      <t>加藤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清也</t>
    </r>
    <phoneticPr fontId="13"/>
  </si>
  <si>
    <r>
      <rPr>
        <sz val="12"/>
        <rFont val="ＭＳ ゴシック"/>
        <family val="3"/>
        <charset val="128"/>
      </rPr>
      <t>亀井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芳雄</t>
    </r>
    <phoneticPr fontId="13"/>
  </si>
  <si>
    <r>
      <rPr>
        <sz val="12"/>
        <rFont val="ＭＳ ゴシック"/>
        <family val="3"/>
        <charset val="128"/>
      </rPr>
      <t>山並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正憲</t>
    </r>
    <phoneticPr fontId="13"/>
  </si>
  <si>
    <r>
      <rPr>
        <sz val="12"/>
        <rFont val="ＭＳ ゴシック"/>
        <family val="3"/>
        <charset val="128"/>
      </rPr>
      <t>矢尾板</t>
    </r>
    <r>
      <rPr>
        <sz val="12"/>
        <rFont val="Arial"/>
        <family val="2"/>
      </rPr>
      <t xml:space="preserve"> Miki</t>
    </r>
    <phoneticPr fontId="13"/>
  </si>
  <si>
    <r>
      <rPr>
        <sz val="12"/>
        <rFont val="ＭＳ ゴシック"/>
        <family val="3"/>
        <charset val="128"/>
      </rPr>
      <t>矢尾板</t>
    </r>
    <r>
      <rPr>
        <sz val="12"/>
        <rFont val="Arial"/>
        <family val="2"/>
      </rPr>
      <t xml:space="preserve"> Tony</t>
    </r>
    <phoneticPr fontId="13"/>
  </si>
  <si>
    <r>
      <rPr>
        <sz val="12"/>
        <rFont val="ＭＳ ゴシック"/>
        <family val="3"/>
        <charset val="128"/>
      </rPr>
      <t>吉田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健清</t>
    </r>
    <rPh sb="0" eb="2">
      <t>ヨシダ</t>
    </rPh>
    <rPh sb="3" eb="5">
      <t>タケキヨ</t>
    </rPh>
    <phoneticPr fontId="19"/>
  </si>
  <si>
    <r>
      <rPr>
        <sz val="12"/>
        <rFont val="ＭＳ ゴシック"/>
        <family val="3"/>
        <charset val="128"/>
      </rPr>
      <t>吉岡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裕子</t>
    </r>
    <r>
      <rPr>
        <sz val="12"/>
        <rFont val="Arial"/>
        <family val="2"/>
      </rPr>
      <t xml:space="preserve"> Ahn</t>
    </r>
    <phoneticPr fontId="13"/>
  </si>
  <si>
    <r>
      <rPr>
        <sz val="12"/>
        <rFont val="ＭＳ ゴシック"/>
        <family val="3"/>
        <charset val="128"/>
      </rPr>
      <t>鈴木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謙司</t>
    </r>
    <rPh sb="0" eb="2">
      <t>スズキ</t>
    </rPh>
    <rPh sb="3" eb="5">
      <t>ケンジ</t>
    </rPh>
    <phoneticPr fontId="19"/>
  </si>
  <si>
    <r>
      <rPr>
        <sz val="12"/>
        <rFont val="ＭＳ ゴシック"/>
        <family val="3"/>
        <charset val="128"/>
      </rPr>
      <t>須川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雅子</t>
    </r>
    <phoneticPr fontId="13"/>
  </si>
  <si>
    <r>
      <rPr>
        <sz val="12"/>
        <rFont val="ＭＳ ゴシック"/>
        <family val="3"/>
        <charset val="128"/>
      </rPr>
      <t>篠塚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和明</t>
    </r>
    <phoneticPr fontId="13"/>
  </si>
  <si>
    <r>
      <rPr>
        <sz val="12"/>
        <rFont val="ＭＳ ゴシック"/>
        <family val="3"/>
        <charset val="128"/>
      </rPr>
      <t>佐藤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潤一</t>
    </r>
    <phoneticPr fontId="13"/>
  </si>
  <si>
    <r>
      <rPr>
        <sz val="12"/>
        <rFont val="ＭＳ ゴシック"/>
        <family val="3"/>
        <charset val="128"/>
      </rPr>
      <t>坂井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達弥</t>
    </r>
    <phoneticPr fontId="13"/>
  </si>
  <si>
    <r>
      <rPr>
        <sz val="12"/>
        <rFont val="ＭＳ ゴシック"/>
        <family val="3"/>
        <charset val="128"/>
      </rPr>
      <t>齋藤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育真</t>
    </r>
    <phoneticPr fontId="13"/>
  </si>
  <si>
    <r>
      <rPr>
        <sz val="12"/>
        <rFont val="ＭＳ ゴシック"/>
        <family val="3"/>
        <charset val="128"/>
      </rPr>
      <t>長島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隆志</t>
    </r>
    <phoneticPr fontId="13"/>
  </si>
  <si>
    <r>
      <t xml:space="preserve">Candy </t>
    </r>
    <r>
      <rPr>
        <sz val="12"/>
        <rFont val="ＭＳ ゴシック"/>
        <family val="3"/>
        <charset val="128"/>
      </rPr>
      <t>長井</t>
    </r>
    <phoneticPr fontId="13"/>
  </si>
  <si>
    <r>
      <rPr>
        <sz val="12"/>
        <rFont val="ＭＳ ゴシック"/>
        <family val="3"/>
        <charset val="128"/>
      </rPr>
      <t>森岡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保弘</t>
    </r>
    <phoneticPr fontId="13"/>
  </si>
  <si>
    <r>
      <rPr>
        <sz val="12"/>
        <rFont val="ＭＳ ゴシック"/>
        <family val="3"/>
        <charset val="128"/>
      </rPr>
      <t>森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成高</t>
    </r>
    <phoneticPr fontId="13"/>
  </si>
  <si>
    <r>
      <rPr>
        <sz val="12"/>
        <rFont val="ＭＳ ゴシック"/>
        <family val="3"/>
        <charset val="128"/>
      </rPr>
      <t>水澤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淳子</t>
    </r>
    <phoneticPr fontId="13"/>
  </si>
  <si>
    <r>
      <rPr>
        <sz val="12"/>
        <rFont val="ＭＳ ゴシック"/>
        <family val="3"/>
        <charset val="128"/>
      </rPr>
      <t>水澤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秀光</t>
    </r>
    <phoneticPr fontId="13"/>
  </si>
  <si>
    <r>
      <rPr>
        <sz val="12"/>
        <rFont val="ＭＳ ゴシック"/>
        <family val="3"/>
        <charset val="128"/>
      </rPr>
      <t>宮崎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正</t>
    </r>
    <phoneticPr fontId="13"/>
  </si>
  <si>
    <r>
      <rPr>
        <sz val="12"/>
        <rFont val="ＭＳ ゴシック"/>
        <family val="3"/>
        <charset val="128"/>
      </rPr>
      <t>南本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祐樹</t>
    </r>
    <phoneticPr fontId="13"/>
  </si>
  <si>
    <r>
      <rPr>
        <sz val="12"/>
        <rFont val="ＭＳ ゴシック"/>
        <family val="3"/>
        <charset val="128"/>
      </rPr>
      <t>前畑</t>
    </r>
    <r>
      <rPr>
        <sz val="12"/>
        <rFont val="Arial"/>
        <family val="2"/>
      </rPr>
      <t xml:space="preserve"> </t>
    </r>
    <r>
      <rPr>
        <sz val="12"/>
        <rFont val="ＭＳ ゴシック"/>
        <family val="3"/>
        <charset val="128"/>
      </rPr>
      <t>治敏</t>
    </r>
    <phoneticPr fontId="13"/>
  </si>
  <si>
    <t>24&gt;&gt;22&gt;&gt;19</t>
    <phoneticPr fontId="13"/>
  </si>
  <si>
    <t>New&gt;&gt;27&gt;&gt;28</t>
    <phoneticPr fontId="13"/>
  </si>
  <si>
    <t>New&gt;&gt;25</t>
    <phoneticPr fontId="13"/>
  </si>
  <si>
    <t>2(Eagle)</t>
    <phoneticPr fontId="59"/>
  </si>
  <si>
    <t>Ray</t>
  </si>
  <si>
    <t>Anthony</t>
  </si>
  <si>
    <t>RAY LAW INTERNATIONAL, P.C.</t>
  </si>
  <si>
    <t>ASAHI KASEI AMERICA, INC.</t>
  </si>
  <si>
    <t>Matsumoto</t>
  </si>
  <si>
    <t>Yamakawa</t>
  </si>
  <si>
    <t>Hitoshi</t>
  </si>
  <si>
    <t>YASUNAGA CORP. AMERICA</t>
  </si>
  <si>
    <t>Kaori</t>
  </si>
  <si>
    <t>Buzan</t>
  </si>
  <si>
    <t>ブザン 加乙梨</t>
  </si>
  <si>
    <t>山川 仁士</t>
    <rPh sb="0" eb="2">
      <t>ヤマカワ</t>
    </rPh>
    <rPh sb="3" eb="5">
      <t>ヒトシ</t>
    </rPh>
    <phoneticPr fontId="19"/>
  </si>
  <si>
    <t>Buzan Kaori</t>
    <phoneticPr fontId="13"/>
  </si>
  <si>
    <t>INDIVIDUAL</t>
    <phoneticPr fontId="13"/>
  </si>
  <si>
    <t>Yamakawa Hitoshi</t>
    <phoneticPr fontId="13"/>
  </si>
  <si>
    <t>Ray Anthony</t>
    <phoneticPr fontId="13"/>
  </si>
  <si>
    <t>レイ アンソニー</t>
    <phoneticPr fontId="13"/>
  </si>
  <si>
    <t>Matsumoto Akio</t>
    <phoneticPr fontId="13"/>
  </si>
  <si>
    <t>SANYO CORPORATION OF AMERICA</t>
    <phoneticPr fontId="13"/>
  </si>
  <si>
    <t>松本 暁夫</t>
    <rPh sb="0" eb="2">
      <t>マツモト</t>
    </rPh>
    <rPh sb="3" eb="5">
      <t>アキオ</t>
    </rPh>
    <phoneticPr fontId="13"/>
  </si>
  <si>
    <t>Gold</t>
    <phoneticPr fontId="13"/>
  </si>
  <si>
    <t>New</t>
    <phoneticPr fontId="13"/>
  </si>
  <si>
    <t>3,15</t>
    <phoneticPr fontId="59"/>
  </si>
  <si>
    <t>2,13</t>
    <phoneticPr fontId="59"/>
  </si>
  <si>
    <t>-</t>
    <phoneticPr fontId="59"/>
  </si>
  <si>
    <t>IACE</t>
    <phoneticPr fontId="59"/>
  </si>
  <si>
    <r>
      <t xml:space="preserve">IACE </t>
    </r>
    <r>
      <rPr>
        <sz val="11"/>
        <color theme="1"/>
        <rFont val="ＭＳ Ｐゴシック"/>
        <family val="2"/>
        <charset val="128"/>
      </rPr>
      <t>トラベルグッズ</t>
    </r>
    <phoneticPr fontId="59"/>
  </si>
  <si>
    <r>
      <t>8</t>
    </r>
    <r>
      <rPr>
        <b/>
        <sz val="11"/>
        <color indexed="8"/>
        <rFont val="ＭＳ Ｐゴシック"/>
        <family val="2"/>
        <charset val="128"/>
      </rPr>
      <t>月度月例会集計</t>
    </r>
    <phoneticPr fontId="59"/>
  </si>
  <si>
    <r>
      <rPr>
        <sz val="11"/>
        <rFont val="ＭＳ Ｐゴシック"/>
        <family val="2"/>
        <charset val="128"/>
      </rPr>
      <t>写楽</t>
    </r>
    <rPh sb="0" eb="2">
      <t>シャラク</t>
    </rPh>
    <phoneticPr fontId="59"/>
  </si>
  <si>
    <r>
      <rPr>
        <sz val="11"/>
        <rFont val="ＭＳ Ｐゴシック"/>
        <family val="3"/>
        <charset val="128"/>
      </rPr>
      <t>野菜</t>
    </r>
    <r>
      <rPr>
        <sz val="11"/>
        <rFont val="Arial"/>
        <family val="2"/>
      </rPr>
      <t>/</t>
    </r>
    <r>
      <rPr>
        <sz val="11"/>
        <rFont val="ＭＳ Ｐゴシック"/>
        <family val="3"/>
        <charset val="128"/>
      </rPr>
      <t>バナナエコパック（</t>
    </r>
    <r>
      <rPr>
        <sz val="11"/>
        <rFont val="Arial"/>
        <family val="2"/>
      </rPr>
      <t>3</t>
    </r>
    <r>
      <rPr>
        <sz val="11"/>
        <rFont val="ＭＳ Ｐゴシック"/>
        <family val="3"/>
        <charset val="128"/>
      </rPr>
      <t>袋）</t>
    </r>
    <rPh sb="0" eb="2">
      <t>ヤサイ</t>
    </rPh>
    <rPh sb="13" eb="14">
      <t>フクロ</t>
    </rPh>
    <phoneticPr fontId="13"/>
  </si>
  <si>
    <r>
      <rPr>
        <sz val="11"/>
        <rFont val="ＭＳ Ｐゴシック"/>
        <family val="2"/>
        <charset val="128"/>
      </rPr>
      <t>レイ</t>
    </r>
    <r>
      <rPr>
        <sz val="11"/>
        <rFont val="Arial"/>
        <family val="2"/>
      </rPr>
      <t xml:space="preserve"> </t>
    </r>
    <r>
      <rPr>
        <sz val="11"/>
        <rFont val="ＭＳ Ｐゴシック"/>
        <family val="2"/>
        <charset val="128"/>
      </rPr>
      <t>アンソニー</t>
    </r>
    <phoneticPr fontId="59"/>
  </si>
  <si>
    <r>
      <rPr>
        <sz val="11"/>
        <rFont val="ＭＳ Ｐゴシック"/>
        <family val="2"/>
        <charset val="128"/>
      </rPr>
      <t>松本</t>
    </r>
    <r>
      <rPr>
        <sz val="11"/>
        <rFont val="Arial"/>
        <family val="2"/>
      </rPr>
      <t xml:space="preserve"> </t>
    </r>
    <r>
      <rPr>
        <sz val="11"/>
        <rFont val="ＭＳ Ｐゴシック"/>
        <family val="2"/>
        <charset val="128"/>
      </rPr>
      <t>暁夫</t>
    </r>
    <rPh sb="0" eb="2">
      <t>マツモト</t>
    </rPh>
    <rPh sb="3" eb="5">
      <t>アキオ</t>
    </rPh>
    <phoneticPr fontId="59"/>
  </si>
  <si>
    <r>
      <rPr>
        <sz val="11"/>
        <rFont val="ＭＳ Ｐゴシック"/>
        <family val="2"/>
        <charset val="128"/>
      </rPr>
      <t>ブザン</t>
    </r>
    <r>
      <rPr>
        <sz val="11"/>
        <rFont val="Arial"/>
        <family val="2"/>
      </rPr>
      <t xml:space="preserve"> </t>
    </r>
    <r>
      <rPr>
        <sz val="11"/>
        <rFont val="ＭＳ Ｐゴシック"/>
        <family val="2"/>
        <charset val="128"/>
      </rPr>
      <t>加乙梨</t>
    </r>
  </si>
  <si>
    <t>〇</t>
    <phoneticPr fontId="59"/>
  </si>
  <si>
    <t>L2</t>
    <phoneticPr fontId="59"/>
  </si>
  <si>
    <t>L17</t>
    <phoneticPr fontId="59"/>
  </si>
  <si>
    <t>B17</t>
    <phoneticPr fontId="59"/>
  </si>
  <si>
    <t>New-1</t>
    <phoneticPr fontId="59"/>
  </si>
  <si>
    <t>14&gt;&gt;10&gt;&gt;6</t>
    <phoneticPr fontId="13"/>
  </si>
  <si>
    <t>18&gt;&gt;15</t>
    <phoneticPr fontId="13"/>
  </si>
  <si>
    <t>26&gt;&gt;24</t>
    <phoneticPr fontId="13"/>
  </si>
  <si>
    <t>22&gt;&gt;23&gt;&gt;25</t>
    <phoneticPr fontId="13"/>
  </si>
  <si>
    <t>9月度月例会集計</t>
    <phoneticPr fontId="59"/>
  </si>
  <si>
    <t>Hori</t>
  </si>
  <si>
    <t>Masahiro</t>
  </si>
  <si>
    <t>White</t>
    <phoneticPr fontId="59"/>
  </si>
  <si>
    <t>Hori Masahiro</t>
    <phoneticPr fontId="13"/>
  </si>
  <si>
    <t>堀 雅博</t>
  </si>
  <si>
    <t>White</t>
    <phoneticPr fontId="13"/>
  </si>
  <si>
    <t>BENTO39</t>
  </si>
  <si>
    <t>14,17</t>
    <phoneticPr fontId="59"/>
  </si>
  <si>
    <t>9,14</t>
    <phoneticPr fontId="59"/>
  </si>
  <si>
    <t>11,17</t>
    <phoneticPr fontId="59"/>
  </si>
  <si>
    <t>14,18</t>
    <phoneticPr fontId="59"/>
  </si>
  <si>
    <t>〇</t>
    <phoneticPr fontId="59"/>
  </si>
  <si>
    <t>小山会長</t>
    <rPh sb="0" eb="4">
      <t>コヤマカイチョウ</t>
    </rPh>
    <phoneticPr fontId="59"/>
  </si>
  <si>
    <t>会長賞ドジャースCap</t>
    <rPh sb="0" eb="3">
      <t>カイチョウショウ</t>
    </rPh>
    <phoneticPr fontId="59"/>
  </si>
  <si>
    <t>6,14</t>
    <phoneticPr fontId="59"/>
  </si>
  <si>
    <t>〇</t>
    <phoneticPr fontId="59"/>
  </si>
  <si>
    <t>B17</t>
    <phoneticPr fontId="59"/>
  </si>
  <si>
    <t>B2</t>
    <phoneticPr fontId="59"/>
  </si>
  <si>
    <t>L2,L17</t>
    <phoneticPr fontId="59"/>
  </si>
  <si>
    <t>24&gt;&gt;17</t>
    <phoneticPr fontId="13"/>
  </si>
  <si>
    <t>25&gt;&gt;20</t>
    <phoneticPr fontId="13"/>
  </si>
  <si>
    <t>New&gt;&gt;24&gt;&gt;21</t>
    <phoneticPr fontId="13"/>
  </si>
  <si>
    <t>New&gt;&gt;18&gt;&gt;19</t>
    <phoneticPr fontId="13"/>
  </si>
  <si>
    <t>10月度月例会集計</t>
    <phoneticPr fontId="59"/>
  </si>
  <si>
    <t>Kajiwara</t>
  </si>
  <si>
    <t>Morimitsu</t>
  </si>
  <si>
    <t>Odaka</t>
  </si>
  <si>
    <t>Tomoori</t>
  </si>
  <si>
    <t>Kajiwara Morimitsu</t>
  </si>
  <si>
    <t>Odaka Tomoori</t>
  </si>
  <si>
    <t>梶原 盛光</t>
    <rPh sb="0" eb="2">
      <t>カジワラ</t>
    </rPh>
    <rPh sb="3" eb="5">
      <t>モリミツ</t>
    </rPh>
    <phoneticPr fontId="13"/>
  </si>
  <si>
    <t>小高 智織</t>
  </si>
  <si>
    <t>9,13</t>
    <phoneticPr fontId="59"/>
  </si>
  <si>
    <t>9,11</t>
    <phoneticPr fontId="59"/>
  </si>
  <si>
    <t>梶原 盛光</t>
  </si>
  <si>
    <r>
      <t>AJI TEN/</t>
    </r>
    <r>
      <rPr>
        <sz val="11"/>
        <rFont val="ＭＳ Ｐゴシック"/>
        <family val="2"/>
        <charset val="128"/>
      </rPr>
      <t>小山会長</t>
    </r>
    <rPh sb="8" eb="12">
      <t>コヤマカイチョウ</t>
    </rPh>
    <phoneticPr fontId="59"/>
  </si>
  <si>
    <t>〇</t>
    <phoneticPr fontId="13"/>
  </si>
  <si>
    <t>-</t>
    <phoneticPr fontId="13"/>
  </si>
  <si>
    <t>〇</t>
    <phoneticPr fontId="59"/>
  </si>
  <si>
    <r>
      <t>Aji Ten 20%</t>
    </r>
    <r>
      <rPr>
        <sz val="11"/>
        <rFont val="ＭＳ Ｐゴシック"/>
        <family val="3"/>
        <charset val="128"/>
      </rPr>
      <t>割引券 &amp; 会長賞</t>
    </r>
    <r>
      <rPr>
        <sz val="11"/>
        <rFont val="ＭＳ Ｐゴシック"/>
        <family val="2"/>
        <charset val="128"/>
      </rPr>
      <t>ドジャースCap</t>
    </r>
    <rPh sb="11" eb="13">
      <t>ワリビキ</t>
    </rPh>
    <rPh sb="13" eb="14">
      <t>ケン</t>
    </rPh>
    <rPh sb="17" eb="20">
      <t>カイチョウショウ</t>
    </rPh>
    <phoneticPr fontId="59"/>
  </si>
  <si>
    <t>L2</t>
    <phoneticPr fontId="59"/>
  </si>
  <si>
    <t>B2</t>
    <phoneticPr fontId="59"/>
  </si>
  <si>
    <t>L17</t>
    <phoneticPr fontId="59"/>
  </si>
  <si>
    <t>B17</t>
    <phoneticPr fontId="59"/>
  </si>
  <si>
    <t>6,14</t>
    <phoneticPr fontId="5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</si>
</sst>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24" formatCode="\$#,##0_);[Red]\(\$#,##0\)"/>
    <numFmt numFmtId="176" formatCode="&quot;¥&quot;#,##0;[Red]\-&quot;¥&quot;#,##0"/>
    <numFmt numFmtId="177" formatCode="&quot;¥&quot;#,##0.00;[Red]\-&quot;¥&quot;#,##0.00"/>
    <numFmt numFmtId="178" formatCode="#,##0;\-#,##0;&quot;-&quot;"/>
    <numFmt numFmtId="179" formatCode="0.000_)"/>
    <numFmt numFmtId="180" formatCode="#,##0.0_);[Red]\(#,##0.0\)"/>
    <numFmt numFmtId="181" formatCode="0.00_)"/>
    <numFmt numFmtId="182" formatCode="0.0"/>
    <numFmt numFmtId="183" formatCode="&quot;$&quot;#,##0_);[Red]\(&quot;$&quot;#,##0\)"/>
    <numFmt numFmtId="184" formatCode="m/d/yyyy;@"/>
  </numFmts>
  <fonts count="120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b/>
      <sz val="14"/>
      <color indexed="12"/>
      <name val="Arial"/>
      <family val="2"/>
    </font>
    <font>
      <sz val="6"/>
      <name val="Calibri"/>
      <family val="2"/>
    </font>
    <font>
      <sz val="6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6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2"/>
      <name val="ＭＳ Ｐゴシック"/>
      <family val="3"/>
      <charset val="128"/>
    </font>
    <font>
      <sz val="12"/>
      <name val="Arial"/>
      <family val="2"/>
    </font>
    <font>
      <sz val="11"/>
      <name val="ＭＳ Ｐゴシック"/>
      <family val="3"/>
      <charset val="128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11"/>
      <name val="Tms Rmn"/>
      <family val="1"/>
    </font>
    <font>
      <sz val="11"/>
      <name val="ＭＳ ゴシック"/>
      <family val="3"/>
      <charset val="128"/>
    </font>
    <font>
      <sz val="8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name val="Arial"/>
      <family val="2"/>
    </font>
    <font>
      <b/>
      <i/>
      <sz val="9"/>
      <color indexed="9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7.5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name val="明朝"/>
      <family val="1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2"/>
      <color indexed="8"/>
      <name val="Arial"/>
      <family val="2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</font>
    <font>
      <b/>
      <sz val="20"/>
      <color rgb="FF000000"/>
      <name val="MS Gothic"/>
      <family val="3"/>
      <charset val="128"/>
    </font>
    <font>
      <b/>
      <sz val="11"/>
      <color indexed="8"/>
      <name val="Arial"/>
      <family val="2"/>
    </font>
    <font>
      <sz val="11"/>
      <color rgb="FF000000"/>
      <name val="Arial"/>
      <family val="2"/>
    </font>
    <font>
      <b/>
      <sz val="11"/>
      <color indexed="8"/>
      <name val="ＭＳ Ｐゴシック"/>
      <family val="2"/>
      <charset val="128"/>
    </font>
    <font>
      <b/>
      <sz val="11"/>
      <name val="ＭＳ Ｐゴシック"/>
      <family val="2"/>
      <charset val="128"/>
    </font>
    <font>
      <sz val="11"/>
      <color rgb="FF000000"/>
      <name val="ＭＳ Ｐゴシック"/>
      <family val="2"/>
      <charset val="128"/>
    </font>
    <font>
      <b/>
      <sz val="11"/>
      <color theme="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rgb="FF0000FF"/>
      <name val="Arial"/>
      <family val="2"/>
    </font>
    <font>
      <sz val="12"/>
      <name val="ＭＳ Ｐゴシック"/>
      <family val="2"/>
      <charset val="128"/>
    </font>
    <font>
      <sz val="12"/>
      <name val="ＭＳ ゴシック"/>
      <family val="3"/>
      <charset val="128"/>
    </font>
    <font>
      <b/>
      <sz val="14"/>
      <color rgb="FF0000FF"/>
      <name val="ＭＳ Ｐゴシック"/>
      <family val="2"/>
      <charset val="128"/>
    </font>
    <font>
      <sz val="12"/>
      <name val="Arial"/>
      <family val="2"/>
      <charset val="128"/>
    </font>
    <font>
      <b/>
      <sz val="11"/>
      <color rgb="FF000000"/>
      <name val="ＭＳ Ｐゴシック"/>
      <family val="2"/>
      <charset val="128"/>
    </font>
    <font>
      <b/>
      <sz val="11"/>
      <name val="MS Gothic"/>
      <family val="2"/>
      <charset val="128"/>
    </font>
    <font>
      <sz val="12"/>
      <color theme="1"/>
      <name val="ＭＳ Ｐゴシック"/>
      <family val="2"/>
      <charset val="128"/>
    </font>
    <font>
      <b/>
      <sz val="12"/>
      <color theme="1"/>
      <name val="Arial"/>
      <family val="2"/>
    </font>
    <font>
      <sz val="11"/>
      <color rgb="FF0000CC"/>
      <name val="Arial"/>
      <family val="2"/>
    </font>
    <font>
      <sz val="6"/>
      <name val="ＭＳ Ｐ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theme="1"/>
      <name val="Arial"/>
      <family val="2"/>
    </font>
    <font>
      <sz val="14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2"/>
      <scheme val="minor"/>
    </font>
    <font>
      <b/>
      <sz val="18"/>
      <name val="Arial"/>
      <family val="2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u/>
      <sz val="11"/>
      <color rgb="FF0070C0"/>
      <name val="ＭＳ Ｐゴシック"/>
      <family val="3"/>
      <charset val="128"/>
      <scheme val="minor"/>
    </font>
    <font>
      <b/>
      <sz val="14"/>
      <color rgb="FF0000FF"/>
      <name val="ＭＳ ゴシック"/>
      <family val="3"/>
      <charset val="128"/>
    </font>
    <font>
      <b/>
      <sz val="20"/>
      <color indexed="8"/>
      <name val="Arial"/>
      <family val="2"/>
    </font>
    <font>
      <b/>
      <sz val="12"/>
      <color theme="1"/>
      <name val="ＭＳ Ｐゴシック"/>
      <family val="3"/>
      <charset val="128"/>
    </font>
    <font>
      <sz val="16"/>
      <color indexed="8"/>
      <name val="Arial"/>
      <family val="2"/>
    </font>
    <font>
      <sz val="16"/>
      <color rgb="FF000000"/>
      <name val="Arial"/>
      <family val="2"/>
    </font>
    <font>
      <b/>
      <sz val="16"/>
      <color indexed="8"/>
      <name val="Arial"/>
      <family val="2"/>
    </font>
    <font>
      <sz val="12"/>
      <color rgb="FFFF0000"/>
      <name val="Arial"/>
      <family val="2"/>
    </font>
    <font>
      <b/>
      <sz val="12"/>
      <name val="ＭＳ ゴシック"/>
      <family val="3"/>
      <charset val="128"/>
    </font>
    <font>
      <sz val="12"/>
      <name val="Yu Gothic"/>
      <family val="2"/>
      <charset val="128"/>
    </font>
    <font>
      <b/>
      <i/>
      <u/>
      <sz val="20"/>
      <name val="Arial"/>
      <family val="2"/>
    </font>
    <font>
      <b/>
      <sz val="10"/>
      <name val="Arial"/>
      <family val="2"/>
    </font>
    <font>
      <b/>
      <i/>
      <u/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u/>
      <sz val="11"/>
      <color theme="1"/>
      <name val="ＭＳ Ｐゴシック"/>
      <family val="2"/>
      <charset val="128"/>
      <scheme val="minor"/>
    </font>
    <font>
      <b/>
      <sz val="10"/>
      <name val="ＭＳ Ｐゴシック"/>
      <family val="2"/>
    </font>
    <font>
      <b/>
      <sz val="11"/>
      <color theme="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9"/>
      <color theme="1"/>
      <name val="Arial"/>
      <family val="2"/>
    </font>
    <font>
      <b/>
      <sz val="12"/>
      <name val="MS Gothic"/>
      <family val="3"/>
      <charset val="128"/>
    </font>
    <font>
      <sz val="11"/>
      <color theme="0" tint="-0.249977111117893"/>
      <name val="Arial"/>
      <family val="2"/>
    </font>
    <font>
      <b/>
      <sz val="12"/>
      <name val="ＭＳ Ｐゴシック"/>
      <family val="3"/>
      <charset val="128"/>
    </font>
    <font>
      <sz val="11"/>
      <name val="Arial"/>
      <family val="3"/>
      <charset val="128"/>
    </font>
    <font>
      <sz val="10"/>
      <color theme="1"/>
      <name val="Arial"/>
      <family val="2"/>
    </font>
    <font>
      <sz val="12"/>
      <name val="Arial"/>
      <family val="3"/>
      <charset val="128"/>
    </font>
    <font>
      <b/>
      <sz val="11"/>
      <name val="Arial"/>
      <family val="2"/>
      <charset val="128"/>
    </font>
    <font>
      <sz val="11"/>
      <color theme="0" tint="-0.34998626667073579"/>
      <name val="Arial"/>
      <family val="2"/>
    </font>
    <font>
      <sz val="16"/>
      <color rgb="FF000000"/>
      <name val="ＭＳ Ｐゴシック"/>
      <family val="2"/>
      <charset val="128"/>
    </font>
  </fonts>
  <fills count="47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 diagonalDown="1">
      <left style="medium">
        <color auto="1"/>
      </left>
      <right/>
      <top style="medium">
        <color auto="1"/>
      </top>
      <bottom/>
      <diagonal style="thin">
        <color auto="1"/>
      </diagonal>
    </border>
    <border diagonalDown="1">
      <left/>
      <right style="thin">
        <color auto="1"/>
      </right>
      <top style="medium">
        <color auto="1"/>
      </top>
      <bottom/>
      <diagonal style="thin">
        <color auto="1"/>
      </diagonal>
    </border>
    <border diagonalDown="1">
      <left style="medium">
        <color auto="1"/>
      </left>
      <right/>
      <top/>
      <bottom/>
      <diagonal style="thin">
        <color auto="1"/>
      </diagonal>
    </border>
    <border diagonalDown="1">
      <left/>
      <right style="thin">
        <color auto="1"/>
      </right>
      <top/>
      <bottom/>
      <diagonal style="thin">
        <color auto="1"/>
      </diagonal>
    </border>
    <border diagonalDown="1">
      <left style="medium">
        <color auto="1"/>
      </left>
      <right/>
      <top/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0"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178" fontId="25" fillId="0" borderId="0" applyFill="0" applyBorder="0" applyAlignment="0"/>
    <xf numFmtId="179" fontId="26" fillId="0" borderId="0"/>
    <xf numFmtId="179" fontId="26" fillId="0" borderId="0"/>
    <xf numFmtId="179" fontId="26" fillId="0" borderId="0"/>
    <xf numFmtId="179" fontId="26" fillId="0" borderId="0"/>
    <xf numFmtId="179" fontId="26" fillId="0" borderId="0"/>
    <xf numFmtId="179" fontId="26" fillId="0" borderId="0"/>
    <xf numFmtId="179" fontId="26" fillId="0" borderId="0"/>
    <xf numFmtId="179" fontId="26" fillId="0" borderId="0"/>
    <xf numFmtId="180" fontId="27" fillId="23" borderId="0" applyFont="0" applyBorder="0"/>
    <xf numFmtId="38" fontId="28" fillId="23" borderId="0" applyNumberFormat="0" applyBorder="0" applyAlignment="0" applyProtection="0"/>
    <xf numFmtId="0" fontId="29" fillId="0" borderId="3" applyNumberFormat="0" applyAlignment="0" applyProtection="0">
      <alignment horizontal="left" vertical="center"/>
    </xf>
    <xf numFmtId="0" fontId="29" fillId="0" borderId="4">
      <alignment horizontal="left" vertical="center"/>
    </xf>
    <xf numFmtId="0" fontId="15" fillId="0" borderId="0" applyNumberFormat="0" applyFill="0" applyBorder="0" applyAlignment="0" applyProtection="0">
      <alignment vertical="top"/>
      <protection locked="0"/>
    </xf>
    <xf numFmtId="10" fontId="28" fillId="24" borderId="5" applyNumberFormat="0" applyBorder="0" applyAlignment="0" applyProtection="0"/>
    <xf numFmtId="37" fontId="30" fillId="0" borderId="0"/>
    <xf numFmtId="181" fontId="31" fillId="0" borderId="0"/>
    <xf numFmtId="0" fontId="21" fillId="0" borderId="0"/>
    <xf numFmtId="10" fontId="32" fillId="0" borderId="0" applyFont="0" applyFill="0" applyBorder="0" applyAlignment="0" applyProtection="0"/>
    <xf numFmtId="0" fontId="33" fillId="0" borderId="9" applyFont="0" applyBorder="0" applyAlignment="0">
      <alignment horizontal="right" vertical="center"/>
    </xf>
    <xf numFmtId="0" fontId="24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21" fillId="4" borderId="7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3" borderId="1" applyNumberFormat="0" applyAlignment="0" applyProtection="0">
      <alignment vertical="center"/>
    </xf>
    <xf numFmtId="0" fontId="40" fillId="10" borderId="8" applyNumberFormat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32" fillId="0" borderId="0"/>
    <xf numFmtId="0" fontId="4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43" fillId="6" borderId="0" applyNumberFormat="0" applyBorder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0" borderId="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3" applyNumberFormat="0" applyFill="0" applyAlignment="0" applyProtection="0">
      <alignment vertical="center"/>
    </xf>
    <xf numFmtId="0" fontId="21" fillId="0" borderId="0"/>
    <xf numFmtId="0" fontId="53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10" fillId="0" borderId="0"/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178" fontId="22" fillId="0" borderId="0" applyFill="0" applyBorder="0" applyAlignment="0"/>
    <xf numFmtId="0" fontId="52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21" borderId="2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1" fillId="4" borderId="7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7" fillId="10" borderId="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0" borderId="13" applyNumberFormat="0" applyFill="0" applyAlignment="0" applyProtection="0">
      <alignment vertical="center"/>
    </xf>
    <xf numFmtId="0" fontId="40" fillId="10" borderId="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3" borderId="1" applyNumberFormat="0" applyAlignment="0" applyProtection="0">
      <alignment vertical="center"/>
    </xf>
    <xf numFmtId="0" fontId="52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52" fillId="0" borderId="0">
      <alignment vertical="center"/>
    </xf>
    <xf numFmtId="177" fontId="52" fillId="0" borderId="0" applyFont="0" applyFill="0" applyBorder="0" applyAlignment="0" applyProtection="0">
      <alignment vertical="center"/>
    </xf>
    <xf numFmtId="40" fontId="52" fillId="0" borderId="0" applyFont="0" applyFill="0" applyBorder="0" applyAlignment="0" applyProtection="0">
      <alignment vertical="center"/>
    </xf>
    <xf numFmtId="0" fontId="52" fillId="0" borderId="0"/>
    <xf numFmtId="0" fontId="9" fillId="0" borderId="0">
      <alignment vertical="center"/>
    </xf>
    <xf numFmtId="0" fontId="10" fillId="0" borderId="0"/>
    <xf numFmtId="0" fontId="52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0"/>
    <xf numFmtId="0" fontId="21" fillId="0" borderId="0"/>
    <xf numFmtId="0" fontId="6" fillId="0" borderId="0">
      <alignment vertical="center"/>
    </xf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0" fontId="5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21" fillId="0" borderId="0" applyFont="0" applyFill="0" applyBorder="0" applyAlignment="0" applyProtection="0">
      <alignment vertical="center"/>
    </xf>
  </cellStyleXfs>
  <cellXfs count="509">
    <xf numFmtId="0" fontId="0" fillId="0" borderId="0" xfId="0">
      <alignment vertical="center"/>
    </xf>
    <xf numFmtId="49" fontId="11" fillId="26" borderId="14" xfId="0" applyNumberFormat="1" applyFont="1" applyFill="1" applyBorder="1" applyAlignment="1">
      <alignment horizontal="center" vertical="center"/>
    </xf>
    <xf numFmtId="49" fontId="11" fillId="26" borderId="15" xfId="0" applyNumberFormat="1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0" xfId="0" applyFont="1">
      <alignment vertical="center"/>
    </xf>
    <xf numFmtId="0" fontId="20" fillId="0" borderId="5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62" fillId="0" borderId="0" xfId="0" applyFont="1">
      <alignment vertical="center"/>
    </xf>
    <xf numFmtId="0" fontId="6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0" xfId="69" applyFont="1" applyAlignment="1">
      <alignment horizontal="center" vertical="center"/>
    </xf>
    <xf numFmtId="0" fontId="20" fillId="0" borderId="5" xfId="32" applyNumberFormat="1" applyFont="1" applyFill="1" applyBorder="1" applyAlignment="1" applyProtection="1">
      <alignment horizontal="center" vertical="center"/>
    </xf>
    <xf numFmtId="0" fontId="18" fillId="0" borderId="0" xfId="69" applyFont="1"/>
    <xf numFmtId="0" fontId="20" fillId="29" borderId="0" xfId="0" applyFont="1" applyFill="1" applyAlignment="1">
      <alignment horizontal="center" vertical="center"/>
    </xf>
    <xf numFmtId="0" fontId="20" fillId="30" borderId="0" xfId="0" applyFont="1" applyFill="1" applyAlignment="1">
      <alignment horizontal="center" vertical="center"/>
    </xf>
    <xf numFmtId="0" fontId="20" fillId="0" borderId="0" xfId="0" applyFont="1">
      <alignment vertical="center"/>
    </xf>
    <xf numFmtId="0" fontId="54" fillId="0" borderId="0" xfId="0" applyFont="1">
      <alignment vertical="center"/>
    </xf>
    <xf numFmtId="0" fontId="54" fillId="0" borderId="0" xfId="0" applyFont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5" xfId="0" applyFont="1" applyBorder="1" applyAlignment="1">
      <alignment vertical="center" shrinkToFit="1"/>
    </xf>
    <xf numFmtId="0" fontId="20" fillId="0" borderId="5" xfId="0" applyFont="1" applyBorder="1" applyAlignment="1">
      <alignment horizontal="center" vertical="center" shrinkToFit="1"/>
    </xf>
    <xf numFmtId="0" fontId="20" fillId="33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62" fillId="0" borderId="30" xfId="0" applyFont="1" applyBorder="1" applyAlignment="1">
      <alignment horizontal="center" vertical="center"/>
    </xf>
    <xf numFmtId="0" fontId="63" fillId="0" borderId="30" xfId="0" applyFont="1" applyBorder="1" applyAlignment="1">
      <alignment horizontal="center" vertical="center"/>
    </xf>
    <xf numFmtId="0" fontId="57" fillId="0" borderId="30" xfId="0" applyFont="1" applyBorder="1" applyAlignment="1">
      <alignment horizontal="center" vertical="center"/>
    </xf>
    <xf numFmtId="0" fontId="51" fillId="0" borderId="30" xfId="0" applyFont="1" applyBorder="1" applyAlignment="1">
      <alignment horizontal="center" vertical="center" wrapText="1"/>
    </xf>
    <xf numFmtId="176" fontId="56" fillId="0" borderId="30" xfId="119" applyNumberFormat="1" applyFont="1" applyFill="1" applyBorder="1" applyAlignment="1">
      <alignment horizontal="center" vertical="center"/>
    </xf>
    <xf numFmtId="0" fontId="55" fillId="0" borderId="30" xfId="0" applyFont="1" applyBorder="1" applyAlignment="1">
      <alignment horizontal="center" vertical="center"/>
    </xf>
    <xf numFmtId="0" fontId="67" fillId="0" borderId="30" xfId="0" applyFont="1" applyBorder="1" applyAlignment="1">
      <alignment horizontal="center" vertical="center"/>
    </xf>
    <xf numFmtId="49" fontId="11" fillId="34" borderId="14" xfId="0" applyNumberFormat="1" applyFont="1" applyFill="1" applyBorder="1" applyAlignment="1">
      <alignment horizontal="center" vertical="center"/>
    </xf>
    <xf numFmtId="0" fontId="29" fillId="0" borderId="42" xfId="0" applyFont="1" applyBorder="1" applyAlignment="1">
      <alignment horizontal="center" vertical="center"/>
    </xf>
    <xf numFmtId="0" fontId="29" fillId="0" borderId="43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54" fillId="0" borderId="43" xfId="0" applyFont="1" applyBorder="1" applyAlignment="1">
      <alignment horizontal="center" vertical="center"/>
    </xf>
    <xf numFmtId="0" fontId="83" fillId="0" borderId="42" xfId="0" applyFont="1" applyBorder="1" applyAlignment="1">
      <alignment horizontal="center" vertical="center"/>
    </xf>
    <xf numFmtId="0" fontId="51" fillId="0" borderId="45" xfId="0" applyFont="1" applyBorder="1" applyAlignment="1">
      <alignment horizontal="center" vertical="center" wrapText="1"/>
    </xf>
    <xf numFmtId="184" fontId="18" fillId="0" borderId="34" xfId="69" applyNumberFormat="1" applyFont="1" applyBorder="1" applyAlignment="1">
      <alignment horizontal="right"/>
    </xf>
    <xf numFmtId="184" fontId="18" fillId="0" borderId="0" xfId="69" applyNumberFormat="1" applyFont="1" applyAlignment="1">
      <alignment horizontal="center" vertical="center"/>
    </xf>
    <xf numFmtId="0" fontId="32" fillId="36" borderId="46" xfId="126" applyFont="1" applyFill="1" applyBorder="1" applyAlignment="1">
      <alignment horizontal="left" vertical="center" shrinkToFit="1"/>
    </xf>
    <xf numFmtId="0" fontId="18" fillId="0" borderId="46" xfId="69" applyFont="1" applyBorder="1" applyAlignment="1">
      <alignment horizontal="center" vertical="center" shrinkToFit="1"/>
    </xf>
    <xf numFmtId="0" fontId="18" fillId="0" borderId="41" xfId="126" applyFont="1" applyBorder="1" applyAlignment="1">
      <alignment horizontal="center" vertical="center" shrinkToFit="1"/>
    </xf>
    <xf numFmtId="0" fontId="18" fillId="0" borderId="0" xfId="123" applyFont="1"/>
    <xf numFmtId="0" fontId="18" fillId="0" borderId="46" xfId="123" applyFont="1" applyBorder="1" applyAlignment="1">
      <alignment horizontal="center" vertical="center"/>
    </xf>
    <xf numFmtId="0" fontId="32" fillId="0" borderId="46" xfId="126" applyFont="1" applyBorder="1" applyAlignment="1">
      <alignment horizontal="left" vertical="center"/>
    </xf>
    <xf numFmtId="0" fontId="18" fillId="0" borderId="38" xfId="126" applyFont="1" applyBorder="1" applyAlignment="1">
      <alignment horizontal="center" vertical="center" shrinkToFit="1"/>
    </xf>
    <xf numFmtId="0" fontId="87" fillId="0" borderId="52" xfId="69" applyFont="1" applyBorder="1" applyAlignment="1">
      <alignment horizontal="center" vertical="center"/>
    </xf>
    <xf numFmtId="0" fontId="87" fillId="0" borderId="53" xfId="69" applyFont="1" applyBorder="1" applyAlignment="1">
      <alignment horizontal="center" vertical="center"/>
    </xf>
    <xf numFmtId="0" fontId="32" fillId="36" borderId="29" xfId="126" applyFont="1" applyFill="1" applyBorder="1" applyAlignment="1">
      <alignment horizontal="left" vertical="center" shrinkToFit="1"/>
    </xf>
    <xf numFmtId="0" fontId="32" fillId="0" borderId="46" xfId="126" applyFont="1" applyBorder="1" applyAlignment="1">
      <alignment horizontal="left" vertical="center" shrinkToFit="1"/>
    </xf>
    <xf numFmtId="0" fontId="18" fillId="0" borderId="25" xfId="69" applyFont="1" applyBorder="1" applyAlignment="1">
      <alignment horizontal="center" vertical="center" shrinkToFit="1"/>
    </xf>
    <xf numFmtId="0" fontId="32" fillId="36" borderId="36" xfId="126" applyFont="1" applyFill="1" applyBorder="1" applyAlignment="1">
      <alignment horizontal="left" vertical="center" shrinkToFit="1"/>
    </xf>
    <xf numFmtId="0" fontId="18" fillId="0" borderId="36" xfId="69" applyFont="1" applyBorder="1" applyAlignment="1">
      <alignment horizontal="center" vertical="center" shrinkToFit="1"/>
    </xf>
    <xf numFmtId="0" fontId="18" fillId="0" borderId="32" xfId="69" applyFont="1" applyBorder="1" applyAlignment="1">
      <alignment horizontal="center" vertical="center" shrinkToFit="1"/>
    </xf>
    <xf numFmtId="0" fontId="18" fillId="0" borderId="41" xfId="123" applyFont="1" applyBorder="1"/>
    <xf numFmtId="0" fontId="18" fillId="0" borderId="46" xfId="123" applyFont="1" applyBorder="1" applyAlignment="1">
      <alignment horizontal="center" vertical="center" shrinkToFit="1"/>
    </xf>
    <xf numFmtId="0" fontId="18" fillId="0" borderId="41" xfId="123" applyFont="1" applyBorder="1" applyAlignment="1">
      <alignment horizontal="center" vertical="center"/>
    </xf>
    <xf numFmtId="0" fontId="32" fillId="36" borderId="18" xfId="126" applyFont="1" applyFill="1" applyBorder="1" applyAlignment="1">
      <alignment horizontal="left" vertical="center" shrinkToFit="1"/>
    </xf>
    <xf numFmtId="0" fontId="18" fillId="0" borderId="46" xfId="69" applyFont="1" applyBorder="1" applyAlignment="1">
      <alignment horizontal="center" vertical="center"/>
    </xf>
    <xf numFmtId="0" fontId="87" fillId="0" borderId="0" xfId="69" applyFont="1" applyAlignment="1">
      <alignment horizontal="center" vertical="center" shrinkToFit="1"/>
    </xf>
    <xf numFmtId="0" fontId="18" fillId="0" borderId="0" xfId="123" applyFont="1" applyAlignment="1">
      <alignment horizontal="left" vertical="center"/>
    </xf>
    <xf numFmtId="0" fontId="18" fillId="0" borderId="0" xfId="123" applyFont="1" applyAlignment="1">
      <alignment horizontal="center" vertical="center"/>
    </xf>
    <xf numFmtId="0" fontId="18" fillId="0" borderId="0" xfId="69" applyFont="1" applyAlignment="1">
      <alignment horizontal="left" vertical="center"/>
    </xf>
    <xf numFmtId="0" fontId="88" fillId="0" borderId="0" xfId="69" applyFont="1" applyAlignment="1">
      <alignment vertical="center"/>
    </xf>
    <xf numFmtId="0" fontId="86" fillId="0" borderId="0" xfId="69" applyFont="1" applyAlignment="1">
      <alignment vertical="center"/>
    </xf>
    <xf numFmtId="0" fontId="88" fillId="0" borderId="0" xfId="123" applyFont="1"/>
    <xf numFmtId="0" fontId="32" fillId="0" borderId="0" xfId="123" applyFont="1" applyAlignment="1">
      <alignment horizontal="center" vertical="center" shrinkToFit="1"/>
    </xf>
    <xf numFmtId="0" fontId="52" fillId="0" borderId="0" xfId="69" applyFont="1" applyAlignment="1">
      <alignment vertical="center"/>
    </xf>
    <xf numFmtId="0" fontId="32" fillId="36" borderId="46" xfId="127" applyFont="1" applyFill="1" applyBorder="1" applyAlignment="1">
      <alignment horizontal="left" vertical="center" shrinkToFit="1"/>
    </xf>
    <xf numFmtId="0" fontId="32" fillId="0" borderId="46" xfId="123" applyFont="1" applyBorder="1" applyAlignment="1">
      <alignment horizontal="left" vertical="center" shrinkToFit="1"/>
    </xf>
    <xf numFmtId="0" fontId="20" fillId="36" borderId="46" xfId="0" applyFont="1" applyFill="1" applyBorder="1" applyAlignment="1">
      <alignment vertical="center" shrinkToFit="1"/>
    </xf>
    <xf numFmtId="0" fontId="20" fillId="36" borderId="57" xfId="0" applyFont="1" applyFill="1" applyBorder="1" applyAlignment="1">
      <alignment vertical="center" shrinkToFit="1"/>
    </xf>
    <xf numFmtId="0" fontId="20" fillId="36" borderId="5" xfId="0" applyFont="1" applyFill="1" applyBorder="1" applyAlignment="1">
      <alignment vertical="center" shrinkToFit="1"/>
    </xf>
    <xf numFmtId="0" fontId="58" fillId="36" borderId="5" xfId="0" applyFont="1" applyFill="1" applyBorder="1" applyAlignment="1">
      <alignment horizontal="left" vertical="center"/>
    </xf>
    <xf numFmtId="0" fontId="20" fillId="0" borderId="57" xfId="0" applyFont="1" applyBorder="1" applyAlignment="1">
      <alignment horizontal="center" vertical="center"/>
    </xf>
    <xf numFmtId="1" fontId="20" fillId="0" borderId="5" xfId="0" applyNumberFormat="1" applyFont="1" applyBorder="1" applyAlignment="1">
      <alignment horizontal="center" vertical="center" shrinkToFit="1"/>
    </xf>
    <xf numFmtId="38" fontId="56" fillId="0" borderId="59" xfId="120" applyNumberFormat="1" applyFont="1" applyFill="1" applyBorder="1" applyAlignment="1">
      <alignment horizontal="center" vertical="center"/>
    </xf>
    <xf numFmtId="0" fontId="20" fillId="36" borderId="63" xfId="0" applyFont="1" applyFill="1" applyBorder="1" applyAlignment="1">
      <alignment vertical="center" shrinkToFit="1"/>
    </xf>
    <xf numFmtId="0" fontId="20" fillId="0" borderId="63" xfId="0" applyFont="1" applyBorder="1" applyAlignment="1">
      <alignment horizontal="center" vertical="center"/>
    </xf>
    <xf numFmtId="0" fontId="54" fillId="27" borderId="0" xfId="0" applyFont="1" applyFill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49" fontId="70" fillId="26" borderId="15" xfId="0" applyNumberFormat="1" applyFont="1" applyFill="1" applyBorder="1" applyAlignment="1">
      <alignment horizontal="center" vertical="center"/>
    </xf>
    <xf numFmtId="49" fontId="11" fillId="26" borderId="18" xfId="0" applyNumberFormat="1" applyFont="1" applyFill="1" applyBorder="1" applyAlignment="1">
      <alignment horizontal="center" vertical="center"/>
    </xf>
    <xf numFmtId="0" fontId="20" fillId="31" borderId="5" xfId="0" applyFont="1" applyFill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35" borderId="5" xfId="0" applyFont="1" applyFill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18" fillId="0" borderId="41" xfId="69" applyFont="1" applyBorder="1" applyAlignment="1">
      <alignment horizontal="center" vertical="center" shrinkToFit="1"/>
    </xf>
    <xf numFmtId="0" fontId="18" fillId="0" borderId="41" xfId="69" applyFont="1" applyBorder="1" applyAlignment="1">
      <alignment horizontal="center" vertical="center"/>
    </xf>
    <xf numFmtId="0" fontId="18" fillId="0" borderId="61" xfId="69" applyFont="1" applyBorder="1" applyAlignment="1">
      <alignment horizontal="center" vertical="center" shrinkToFit="1"/>
    </xf>
    <xf numFmtId="0" fontId="20" fillId="36" borderId="65" xfId="0" applyFont="1" applyFill="1" applyBorder="1" applyAlignment="1">
      <alignment vertical="center" shrinkToFit="1"/>
    </xf>
    <xf numFmtId="0" fontId="20" fillId="36" borderId="66" xfId="0" applyFont="1" applyFill="1" applyBorder="1" applyAlignment="1">
      <alignment vertical="center" shrinkToFit="1"/>
    </xf>
    <xf numFmtId="0" fontId="32" fillId="36" borderId="36" xfId="127" applyFont="1" applyFill="1" applyBorder="1" applyAlignment="1">
      <alignment horizontal="left" vertical="center" shrinkToFit="1"/>
    </xf>
    <xf numFmtId="0" fontId="20" fillId="0" borderId="68" xfId="130" applyFont="1" applyBorder="1" applyAlignment="1">
      <alignment vertical="center"/>
    </xf>
    <xf numFmtId="0" fontId="20" fillId="0" borderId="68" xfId="0" applyFont="1" applyBorder="1" applyAlignment="1">
      <alignment horizontal="center" vertical="center"/>
    </xf>
    <xf numFmtId="0" fontId="20" fillId="0" borderId="68" xfId="123" applyFont="1" applyBorder="1" applyAlignment="1">
      <alignment horizontal="left" vertical="center" shrinkToFit="1"/>
    </xf>
    <xf numFmtId="0" fontId="20" fillId="0" borderId="70" xfId="0" applyFont="1" applyBorder="1" applyAlignment="1">
      <alignment horizontal="center" vertical="center"/>
    </xf>
    <xf numFmtId="0" fontId="54" fillId="0" borderId="70" xfId="0" applyFont="1" applyBorder="1" applyAlignment="1">
      <alignment horizontal="center" vertical="center"/>
    </xf>
    <xf numFmtId="0" fontId="20" fillId="36" borderId="70" xfId="0" applyFont="1" applyFill="1" applyBorder="1" applyAlignment="1">
      <alignment vertical="center" shrinkToFit="1"/>
    </xf>
    <xf numFmtId="0" fontId="20" fillId="36" borderId="70" xfId="0" applyFont="1" applyFill="1" applyBorder="1" applyAlignment="1">
      <alignment horizontal="left" vertical="center"/>
    </xf>
    <xf numFmtId="0" fontId="29" fillId="0" borderId="16" xfId="0" applyFont="1" applyBorder="1" applyAlignment="1">
      <alignment horizontal="center" vertical="center"/>
    </xf>
    <xf numFmtId="0" fontId="20" fillId="28" borderId="0" xfId="0" applyFont="1" applyFill="1" applyAlignment="1">
      <alignment vertical="center" wrapText="1"/>
    </xf>
    <xf numFmtId="0" fontId="20" fillId="32" borderId="0" xfId="0" applyFont="1" applyFill="1" applyAlignment="1">
      <alignment vertical="center" wrapText="1"/>
    </xf>
    <xf numFmtId="0" fontId="29" fillId="0" borderId="69" xfId="0" applyFont="1" applyBorder="1" applyAlignment="1">
      <alignment horizontal="center" vertical="center"/>
    </xf>
    <xf numFmtId="0" fontId="20" fillId="0" borderId="69" xfId="0" applyFont="1" applyBorder="1" applyAlignment="1">
      <alignment horizontal="center" vertical="center" wrapText="1"/>
    </xf>
    <xf numFmtId="0" fontId="68" fillId="0" borderId="5" xfId="0" applyFont="1" applyBorder="1" applyAlignment="1">
      <alignment horizontal="center" vertical="center" wrapText="1"/>
    </xf>
    <xf numFmtId="0" fontId="54" fillId="0" borderId="43" xfId="0" applyFont="1" applyBorder="1" applyAlignment="1">
      <alignment horizontal="center" vertical="center" wrapText="1"/>
    </xf>
    <xf numFmtId="0" fontId="20" fillId="0" borderId="5" xfId="0" applyFont="1" applyBorder="1">
      <alignment vertical="center"/>
    </xf>
    <xf numFmtId="0" fontId="70" fillId="26" borderId="23" xfId="0" applyFont="1" applyFill="1" applyBorder="1" applyAlignment="1">
      <alignment horizontal="center" vertical="center"/>
    </xf>
    <xf numFmtId="0" fontId="70" fillId="26" borderId="18" xfId="0" applyFont="1" applyFill="1" applyBorder="1" applyAlignment="1">
      <alignment horizontal="center" vertical="center"/>
    </xf>
    <xf numFmtId="0" fontId="11" fillId="26" borderId="18" xfId="0" applyFont="1" applyFill="1" applyBorder="1" applyAlignment="1">
      <alignment horizontal="center" vertical="center"/>
    </xf>
    <xf numFmtId="0" fontId="92" fillId="0" borderId="0" xfId="0" applyFont="1">
      <alignment vertical="center"/>
    </xf>
    <xf numFmtId="14" fontId="56" fillId="0" borderId="0" xfId="0" applyNumberFormat="1" applyFont="1">
      <alignment vertical="center"/>
    </xf>
    <xf numFmtId="0" fontId="83" fillId="0" borderId="0" xfId="0" applyFont="1">
      <alignment vertical="center"/>
    </xf>
    <xf numFmtId="0" fontId="11" fillId="26" borderId="20" xfId="0" applyFont="1" applyFill="1" applyBorder="1">
      <alignment vertical="center"/>
    </xf>
    <xf numFmtId="0" fontId="11" fillId="26" borderId="14" xfId="0" applyFont="1" applyFill="1" applyBorder="1">
      <alignment vertical="center"/>
    </xf>
    <xf numFmtId="0" fontId="11" fillId="26" borderId="39" xfId="0" applyFont="1" applyFill="1" applyBorder="1">
      <alignment vertical="center"/>
    </xf>
    <xf numFmtId="0" fontId="20" fillId="36" borderId="46" xfId="0" applyFont="1" applyFill="1" applyBorder="1">
      <alignment vertical="center"/>
    </xf>
    <xf numFmtId="0" fontId="29" fillId="36" borderId="58" xfId="0" applyFont="1" applyFill="1" applyBorder="1">
      <alignment vertical="center"/>
    </xf>
    <xf numFmtId="49" fontId="20" fillId="0" borderId="5" xfId="0" applyNumberFormat="1" applyFont="1" applyBorder="1" applyAlignment="1">
      <alignment horizontal="center" vertical="center" shrinkToFit="1"/>
    </xf>
    <xf numFmtId="0" fontId="54" fillId="0" borderId="16" xfId="0" applyFont="1" applyBorder="1" applyAlignment="1">
      <alignment horizontal="right" vertical="center"/>
    </xf>
    <xf numFmtId="0" fontId="54" fillId="0" borderId="43" xfId="0" applyFont="1" applyBorder="1" applyAlignment="1">
      <alignment horizontal="right" vertical="center"/>
    </xf>
    <xf numFmtId="1" fontId="69" fillId="0" borderId="5" xfId="0" applyNumberFormat="1" applyFont="1" applyBorder="1" applyAlignment="1">
      <alignment horizontal="center" vertical="center"/>
    </xf>
    <xf numFmtId="0" fontId="54" fillId="0" borderId="16" xfId="0" applyFont="1" applyBorder="1">
      <alignment vertical="center"/>
    </xf>
    <xf numFmtId="0" fontId="54" fillId="0" borderId="43" xfId="0" applyFont="1" applyBorder="1">
      <alignment vertical="center"/>
    </xf>
    <xf numFmtId="0" fontId="20" fillId="36" borderId="5" xfId="0" applyFont="1" applyFill="1" applyBorder="1">
      <alignment vertical="center"/>
    </xf>
    <xf numFmtId="0" fontId="20" fillId="0" borderId="46" xfId="0" applyFont="1" applyBorder="1">
      <alignment vertical="center"/>
    </xf>
    <xf numFmtId="0" fontId="20" fillId="0" borderId="57" xfId="0" applyFont="1" applyBorder="1">
      <alignment vertical="center"/>
    </xf>
    <xf numFmtId="1" fontId="56" fillId="0" borderId="0" xfId="0" applyNumberFormat="1" applyFont="1">
      <alignment vertical="center"/>
    </xf>
    <xf numFmtId="49" fontId="20" fillId="0" borderId="5" xfId="0" applyNumberFormat="1" applyFont="1" applyBorder="1" applyAlignment="1">
      <alignment horizontal="center" vertical="center"/>
    </xf>
    <xf numFmtId="0" fontId="20" fillId="36" borderId="63" xfId="0" applyFont="1" applyFill="1" applyBorder="1">
      <alignment vertical="center"/>
    </xf>
    <xf numFmtId="49" fontId="29" fillId="0" borderId="5" xfId="0" applyNumberFormat="1" applyFont="1" applyBorder="1" applyAlignment="1">
      <alignment horizontal="center" vertical="center" shrinkToFit="1"/>
    </xf>
    <xf numFmtId="49" fontId="54" fillId="0" borderId="5" xfId="0" applyNumberFormat="1" applyFont="1" applyBorder="1" applyAlignment="1">
      <alignment horizontal="center" vertical="center" shrinkToFit="1"/>
    </xf>
    <xf numFmtId="0" fontId="20" fillId="36" borderId="57" xfId="0" applyFont="1" applyFill="1" applyBorder="1">
      <alignment vertical="center"/>
    </xf>
    <xf numFmtId="49" fontId="20" fillId="0" borderId="63" xfId="0" applyNumberFormat="1" applyFont="1" applyBorder="1" applyAlignment="1">
      <alignment horizontal="center" vertical="center" shrinkToFit="1"/>
    </xf>
    <xf numFmtId="49" fontId="20" fillId="0" borderId="59" xfId="0" applyNumberFormat="1" applyFont="1" applyBorder="1" applyAlignment="1">
      <alignment horizontal="center" vertical="center"/>
    </xf>
    <xf numFmtId="0" fontId="20" fillId="0" borderId="68" xfId="0" applyFont="1" applyBorder="1">
      <alignment vertical="center"/>
    </xf>
    <xf numFmtId="0" fontId="20" fillId="0" borderId="26" xfId="0" applyFont="1" applyBorder="1">
      <alignment vertical="center"/>
    </xf>
    <xf numFmtId="182" fontId="20" fillId="0" borderId="0" xfId="0" applyNumberFormat="1" applyFont="1" applyAlignment="1">
      <alignment horizontal="center" vertical="center"/>
    </xf>
    <xf numFmtId="0" fontId="54" fillId="0" borderId="66" xfId="0" applyFont="1" applyBorder="1" applyAlignment="1">
      <alignment horizontal="right" vertical="center"/>
    </xf>
    <xf numFmtId="0" fontId="18" fillId="0" borderId="5" xfId="0" applyFont="1" applyBorder="1" applyAlignment="1">
      <alignment horizontal="center" vertical="center"/>
    </xf>
    <xf numFmtId="0" fontId="56" fillId="0" borderId="5" xfId="0" applyFont="1" applyBorder="1" applyAlignment="1">
      <alignment horizontal="center" vertical="center" shrinkToFit="1"/>
    </xf>
    <xf numFmtId="0" fontId="20" fillId="36" borderId="26" xfId="0" applyFont="1" applyFill="1" applyBorder="1">
      <alignment vertical="center"/>
    </xf>
    <xf numFmtId="0" fontId="20" fillId="0" borderId="70" xfId="0" applyFont="1" applyBorder="1">
      <alignment vertical="center"/>
    </xf>
    <xf numFmtId="0" fontId="20" fillId="36" borderId="70" xfId="0" applyFont="1" applyFill="1" applyBorder="1">
      <alignment vertical="center"/>
    </xf>
    <xf numFmtId="0" fontId="20" fillId="39" borderId="5" xfId="0" applyFont="1" applyFill="1" applyBorder="1" applyAlignment="1">
      <alignment horizontal="center" vertical="center" wrapText="1"/>
    </xf>
    <xf numFmtId="0" fontId="20" fillId="39" borderId="21" xfId="0" applyFont="1" applyFill="1" applyBorder="1" applyAlignment="1">
      <alignment horizontal="center" vertical="center" wrapText="1"/>
    </xf>
    <xf numFmtId="0" fontId="20" fillId="39" borderId="17" xfId="0" applyFont="1" applyFill="1" applyBorder="1" applyAlignment="1">
      <alignment horizontal="center" vertical="center" wrapText="1"/>
    </xf>
    <xf numFmtId="0" fontId="54" fillId="0" borderId="16" xfId="0" applyFont="1" applyBorder="1" applyAlignment="1">
      <alignment horizontal="center" vertical="center"/>
    </xf>
    <xf numFmtId="2" fontId="83" fillId="0" borderId="42" xfId="0" applyNumberFormat="1" applyFont="1" applyBorder="1" applyAlignment="1">
      <alignment horizontal="right" vertical="center"/>
    </xf>
    <xf numFmtId="0" fontId="20" fillId="0" borderId="46" xfId="0" applyFont="1" applyBorder="1" applyAlignment="1">
      <alignment vertical="center" shrinkToFit="1"/>
    </xf>
    <xf numFmtId="0" fontId="20" fillId="0" borderId="57" xfId="0" applyFont="1" applyBorder="1" applyAlignment="1">
      <alignment vertical="center" shrinkToFit="1"/>
    </xf>
    <xf numFmtId="0" fontId="20" fillId="0" borderId="17" xfId="0" applyFont="1" applyBorder="1" applyAlignment="1">
      <alignment horizontal="center" vertical="center"/>
    </xf>
    <xf numFmtId="0" fontId="56" fillId="0" borderId="5" xfId="0" applyFont="1" applyBorder="1">
      <alignment vertical="center"/>
    </xf>
    <xf numFmtId="0" fontId="54" fillId="0" borderId="5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94" fillId="0" borderId="69" xfId="0" applyFont="1" applyBorder="1" applyAlignment="1">
      <alignment horizontal="center" vertical="center"/>
    </xf>
    <xf numFmtId="0" fontId="56" fillId="0" borderId="69" xfId="0" applyFont="1" applyBorder="1">
      <alignment vertical="center"/>
    </xf>
    <xf numFmtId="0" fontId="54" fillId="0" borderId="69" xfId="0" applyFont="1" applyBorder="1">
      <alignment vertical="center"/>
    </xf>
    <xf numFmtId="0" fontId="95" fillId="0" borderId="69" xfId="0" applyFont="1" applyBorder="1" applyAlignment="1">
      <alignment horizontal="center" vertical="center"/>
    </xf>
    <xf numFmtId="0" fontId="96" fillId="0" borderId="69" xfId="0" applyFont="1" applyBorder="1" applyAlignment="1">
      <alignment horizontal="center" vertical="center"/>
    </xf>
    <xf numFmtId="0" fontId="97" fillId="36" borderId="72" xfId="0" applyFont="1" applyFill="1" applyBorder="1">
      <alignment vertical="center"/>
    </xf>
    <xf numFmtId="1" fontId="20" fillId="0" borderId="72" xfId="0" applyNumberFormat="1" applyFont="1" applyBorder="1" applyAlignment="1">
      <alignment horizontal="center" vertical="center" shrinkToFit="1"/>
    </xf>
    <xf numFmtId="0" fontId="20" fillId="0" borderId="72" xfId="0" applyFont="1" applyBorder="1" applyAlignment="1">
      <alignment horizontal="center" vertical="center"/>
    </xf>
    <xf numFmtId="1" fontId="20" fillId="0" borderId="72" xfId="0" applyNumberFormat="1" applyFont="1" applyBorder="1" applyAlignment="1">
      <alignment horizontal="center" vertical="center"/>
    </xf>
    <xf numFmtId="0" fontId="32" fillId="36" borderId="73" xfId="126" applyFont="1" applyFill="1" applyBorder="1" applyAlignment="1">
      <alignment horizontal="left" vertical="center" shrinkToFit="1"/>
    </xf>
    <xf numFmtId="0" fontId="100" fillId="0" borderId="34" xfId="69" applyFont="1" applyBorder="1" applyAlignment="1">
      <alignment vertical="center"/>
    </xf>
    <xf numFmtId="0" fontId="18" fillId="0" borderId="34" xfId="123" applyFont="1" applyBorder="1"/>
    <xf numFmtId="0" fontId="51" fillId="0" borderId="0" xfId="69" applyFont="1" applyAlignment="1">
      <alignment vertical="center"/>
    </xf>
    <xf numFmtId="0" fontId="20" fillId="0" borderId="0" xfId="69" applyFont="1" applyAlignment="1">
      <alignment vertical="center"/>
    </xf>
    <xf numFmtId="0" fontId="18" fillId="0" borderId="0" xfId="69" applyFont="1" applyAlignment="1">
      <alignment vertical="center"/>
    </xf>
    <xf numFmtId="0" fontId="20" fillId="0" borderId="0" xfId="69" applyFont="1" applyAlignment="1">
      <alignment horizontal="center" vertical="center"/>
    </xf>
    <xf numFmtId="0" fontId="20" fillId="0" borderId="0" xfId="128" applyFont="1" applyAlignment="1">
      <alignment horizontal="center" vertical="center" shrinkToFit="1"/>
    </xf>
    <xf numFmtId="0" fontId="20" fillId="0" borderId="0" xfId="123" applyFont="1"/>
    <xf numFmtId="0" fontId="32" fillId="0" borderId="73" xfId="126" applyFont="1" applyBorder="1" applyAlignment="1">
      <alignment horizontal="left" vertical="center"/>
    </xf>
    <xf numFmtId="0" fontId="32" fillId="0" borderId="0" xfId="123" applyFont="1" applyAlignment="1">
      <alignment horizontal="left"/>
    </xf>
    <xf numFmtId="0" fontId="32" fillId="0" borderId="0" xfId="123" applyFont="1" applyAlignment="1">
      <alignment horizontal="center"/>
    </xf>
    <xf numFmtId="0" fontId="32" fillId="0" borderId="46" xfId="123" applyFont="1" applyBorder="1" applyAlignment="1">
      <alignment horizontal="center" vertical="center"/>
    </xf>
    <xf numFmtId="0" fontId="101" fillId="0" borderId="46" xfId="69" applyFont="1" applyBorder="1" applyAlignment="1">
      <alignment horizontal="center" vertical="center"/>
    </xf>
    <xf numFmtId="0" fontId="32" fillId="0" borderId="46" xfId="69" applyFont="1" applyBorder="1" applyAlignment="1">
      <alignment horizontal="center" vertical="center" shrinkToFit="1"/>
    </xf>
    <xf numFmtId="0" fontId="32" fillId="0" borderId="46" xfId="123" applyFont="1" applyBorder="1" applyAlignment="1">
      <alignment horizontal="center" vertical="center" shrinkToFit="1"/>
    </xf>
    <xf numFmtId="0" fontId="32" fillId="0" borderId="73" xfId="0" applyFont="1" applyBorder="1" applyAlignment="1"/>
    <xf numFmtId="0" fontId="32" fillId="0" borderId="46" xfId="123" applyFont="1" applyBorder="1" applyAlignment="1">
      <alignment horizontal="left"/>
    </xf>
    <xf numFmtId="0" fontId="32" fillId="0" borderId="46" xfId="123" applyFont="1" applyBorder="1" applyAlignment="1">
      <alignment horizontal="center"/>
    </xf>
    <xf numFmtId="0" fontId="32" fillId="0" borderId="46" xfId="69" applyFont="1" applyBorder="1" applyAlignment="1">
      <alignment horizontal="center" vertical="center"/>
    </xf>
    <xf numFmtId="0" fontId="101" fillId="0" borderId="73" xfId="69" applyFont="1" applyBorder="1" applyAlignment="1">
      <alignment horizontal="center" vertical="center"/>
    </xf>
    <xf numFmtId="0" fontId="32" fillId="0" borderId="73" xfId="123" applyFont="1" applyBorder="1" applyAlignment="1">
      <alignment horizontal="left" vertical="center" shrinkToFit="1"/>
    </xf>
    <xf numFmtId="0" fontId="32" fillId="0" borderId="73" xfId="123" applyFont="1" applyBorder="1" applyAlignment="1">
      <alignment horizontal="center" vertical="center"/>
    </xf>
    <xf numFmtId="0" fontId="32" fillId="0" borderId="73" xfId="69" applyFont="1" applyBorder="1" applyAlignment="1">
      <alignment horizontal="center" vertical="center"/>
    </xf>
    <xf numFmtId="0" fontId="32" fillId="0" borderId="73" xfId="123" applyFont="1" applyBorder="1" applyAlignment="1">
      <alignment horizontal="center" vertical="center" shrinkToFit="1"/>
    </xf>
    <xf numFmtId="1" fontId="32" fillId="36" borderId="73" xfId="126" applyNumberFormat="1" applyFont="1" applyFill="1" applyBorder="1" applyAlignment="1">
      <alignment horizontal="center" vertical="center" shrinkToFit="1"/>
    </xf>
    <xf numFmtId="0" fontId="32" fillId="0" borderId="73" xfId="69" applyFont="1" applyBorder="1" applyAlignment="1">
      <alignment horizontal="center" vertical="center" shrinkToFit="1"/>
    </xf>
    <xf numFmtId="0" fontId="32" fillId="36" borderId="74" xfId="126" applyFont="1" applyFill="1" applyBorder="1" applyAlignment="1">
      <alignment horizontal="left" vertical="center" shrinkToFit="1"/>
    </xf>
    <xf numFmtId="0" fontId="32" fillId="36" borderId="74" xfId="127" applyFont="1" applyFill="1" applyBorder="1" applyAlignment="1">
      <alignment horizontal="left" vertical="center" shrinkToFit="1"/>
    </xf>
    <xf numFmtId="0" fontId="32" fillId="36" borderId="18" xfId="127" applyFont="1" applyFill="1" applyBorder="1" applyAlignment="1">
      <alignment horizontal="left" vertical="center" shrinkToFit="1"/>
    </xf>
    <xf numFmtId="0" fontId="32" fillId="36" borderId="18" xfId="127" applyFont="1" applyFill="1" applyBorder="1" applyAlignment="1">
      <alignment horizontal="center" vertical="center" shrinkToFit="1"/>
    </xf>
    <xf numFmtId="0" fontId="32" fillId="36" borderId="18" xfId="126" applyFont="1" applyFill="1" applyBorder="1" applyAlignment="1">
      <alignment horizontal="center" vertical="center" shrinkToFit="1"/>
    </xf>
    <xf numFmtId="0" fontId="32" fillId="36" borderId="74" xfId="126" applyFont="1" applyFill="1" applyBorder="1" applyAlignment="1">
      <alignment horizontal="center" vertical="center" shrinkToFit="1"/>
    </xf>
    <xf numFmtId="0" fontId="32" fillId="36" borderId="74" xfId="127" applyFont="1" applyFill="1" applyBorder="1" applyAlignment="1">
      <alignment horizontal="center" vertical="center" shrinkToFit="1"/>
    </xf>
    <xf numFmtId="0" fontId="18" fillId="0" borderId="0" xfId="69" applyFont="1" applyAlignment="1">
      <alignment horizontal="right"/>
    </xf>
    <xf numFmtId="0" fontId="18" fillId="0" borderId="94" xfId="69" applyFont="1" applyBorder="1" applyAlignment="1">
      <alignment horizontal="center" vertical="center"/>
    </xf>
    <xf numFmtId="0" fontId="18" fillId="0" borderId="38" xfId="123" applyFont="1" applyBorder="1" applyAlignment="1">
      <alignment horizontal="center" vertical="center"/>
    </xf>
    <xf numFmtId="0" fontId="18" fillId="0" borderId="94" xfId="123" applyFont="1" applyBorder="1" applyAlignment="1">
      <alignment horizontal="center" vertical="center" shrinkToFit="1"/>
    </xf>
    <xf numFmtId="0" fontId="32" fillId="36" borderId="29" xfId="126" applyFont="1" applyFill="1" applyBorder="1" applyAlignment="1">
      <alignment horizontal="center" vertical="center" shrinkToFit="1"/>
    </xf>
    <xf numFmtId="0" fontId="32" fillId="36" borderId="36" xfId="126" applyFont="1" applyFill="1" applyBorder="1" applyAlignment="1">
      <alignment horizontal="center" vertical="center" shrinkToFit="1"/>
    </xf>
    <xf numFmtId="0" fontId="32" fillId="36" borderId="29" xfId="127" applyFont="1" applyFill="1" applyBorder="1" applyAlignment="1">
      <alignment horizontal="left" vertical="center" shrinkToFit="1"/>
    </xf>
    <xf numFmtId="0" fontId="32" fillId="36" borderId="29" xfId="127" applyFont="1" applyFill="1" applyBorder="1" applyAlignment="1">
      <alignment horizontal="center" vertical="center" shrinkToFit="1"/>
    </xf>
    <xf numFmtId="0" fontId="32" fillId="36" borderId="36" xfId="127" applyFont="1" applyFill="1" applyBorder="1" applyAlignment="1">
      <alignment horizontal="center" vertical="center" shrinkToFit="1"/>
    </xf>
    <xf numFmtId="0" fontId="18" fillId="0" borderId="25" xfId="123" applyFont="1" applyBorder="1"/>
    <xf numFmtId="0" fontId="18" fillId="0" borderId="25" xfId="123" applyFont="1" applyBorder="1" applyAlignment="1">
      <alignment horizontal="center" vertical="center" shrinkToFit="1"/>
    </xf>
    <xf numFmtId="0" fontId="32" fillId="36" borderId="78" xfId="126" applyFont="1" applyFill="1" applyBorder="1" applyAlignment="1">
      <alignment horizontal="left" vertical="center" shrinkToFit="1"/>
    </xf>
    <xf numFmtId="0" fontId="32" fillId="36" borderId="78" xfId="126" applyFont="1" applyFill="1" applyBorder="1" applyAlignment="1">
      <alignment horizontal="center" vertical="center" shrinkToFit="1"/>
    </xf>
    <xf numFmtId="0" fontId="32" fillId="36" borderId="78" xfId="127" applyFont="1" applyFill="1" applyBorder="1" applyAlignment="1">
      <alignment horizontal="left" vertical="center" shrinkToFit="1"/>
    </xf>
    <xf numFmtId="0" fontId="32" fillId="36" borderId="78" xfId="127" applyFont="1" applyFill="1" applyBorder="1" applyAlignment="1">
      <alignment horizontal="center" vertical="center" shrinkToFit="1"/>
    </xf>
    <xf numFmtId="0" fontId="18" fillId="0" borderId="94" xfId="123" applyFont="1" applyBorder="1" applyAlignment="1">
      <alignment horizontal="center" vertical="center"/>
    </xf>
    <xf numFmtId="0" fontId="18" fillId="0" borderId="25" xfId="69" applyFont="1" applyBorder="1" applyAlignment="1">
      <alignment horizontal="center" vertical="center"/>
    </xf>
    <xf numFmtId="0" fontId="18" fillId="0" borderId="32" xfId="123" applyFont="1" applyBorder="1"/>
    <xf numFmtId="0" fontId="18" fillId="0" borderId="38" xfId="123" applyFont="1" applyBorder="1"/>
    <xf numFmtId="184" fontId="18" fillId="0" borderId="34" xfId="69" applyNumberFormat="1" applyFont="1" applyBorder="1" applyAlignment="1">
      <alignment wrapText="1"/>
    </xf>
    <xf numFmtId="0" fontId="56" fillId="0" borderId="34" xfId="126" applyFont="1" applyBorder="1" applyAlignment="1">
      <alignment horizontal="right"/>
    </xf>
    <xf numFmtId="0" fontId="1" fillId="0" borderId="0" xfId="138">
      <alignment vertical="center"/>
    </xf>
    <xf numFmtId="0" fontId="102" fillId="0" borderId="0" xfId="138" applyFont="1" applyAlignment="1">
      <alignment horizontal="center" vertical="center" wrapText="1"/>
    </xf>
    <xf numFmtId="0" fontId="103" fillId="0" borderId="0" xfId="138" applyFont="1" applyAlignment="1">
      <alignment horizontal="center" vertical="center" wrapText="1"/>
    </xf>
    <xf numFmtId="0" fontId="103" fillId="0" borderId="0" xfId="138" applyFont="1" applyAlignment="1">
      <alignment vertical="center" wrapText="1"/>
    </xf>
    <xf numFmtId="0" fontId="104" fillId="0" borderId="0" xfId="138" applyFont="1">
      <alignment vertical="center"/>
    </xf>
    <xf numFmtId="0" fontId="1" fillId="0" borderId="18" xfId="138" applyBorder="1" applyAlignment="1">
      <alignment horizontal="center" vertical="center"/>
    </xf>
    <xf numFmtId="0" fontId="1" fillId="0" borderId="41" xfId="138" applyBorder="1" applyAlignment="1">
      <alignment horizontal="center" vertical="center"/>
    </xf>
    <xf numFmtId="0" fontId="1" fillId="0" borderId="25" xfId="138" applyBorder="1" applyAlignment="1">
      <alignment horizontal="center" vertical="center"/>
    </xf>
    <xf numFmtId="0" fontId="1" fillId="0" borderId="74" xfId="138" applyBorder="1" applyAlignment="1">
      <alignment horizontal="center" vertical="center"/>
    </xf>
    <xf numFmtId="20" fontId="1" fillId="0" borderId="74" xfId="138" applyNumberFormat="1" applyBorder="1" applyAlignment="1">
      <alignment horizontal="center" vertical="center"/>
    </xf>
    <xf numFmtId="20" fontId="1" fillId="0" borderId="41" xfId="138" applyNumberFormat="1" applyBorder="1" applyAlignment="1">
      <alignment horizontal="center" vertical="center"/>
    </xf>
    <xf numFmtId="20" fontId="1" fillId="0" borderId="76" xfId="138" applyNumberFormat="1" applyBorder="1" applyAlignment="1">
      <alignment horizontal="center" vertical="center"/>
    </xf>
    <xf numFmtId="0" fontId="1" fillId="0" borderId="93" xfId="138" applyBorder="1" applyAlignment="1">
      <alignment horizontal="center" vertical="center" wrapText="1"/>
    </xf>
    <xf numFmtId="0" fontId="1" fillId="0" borderId="80" xfId="138" applyBorder="1" applyAlignment="1">
      <alignment horizontal="center" vertical="center"/>
    </xf>
    <xf numFmtId="20" fontId="1" fillId="0" borderId="79" xfId="138" applyNumberFormat="1" applyBorder="1" applyAlignment="1">
      <alignment horizontal="center" vertical="center"/>
    </xf>
    <xf numFmtId="20" fontId="1" fillId="0" borderId="75" xfId="138" applyNumberFormat="1" applyBorder="1" applyAlignment="1">
      <alignment horizontal="center" vertical="center"/>
    </xf>
    <xf numFmtId="0" fontId="104" fillId="40" borderId="0" xfId="138" applyFont="1" applyFill="1">
      <alignment vertical="center"/>
    </xf>
    <xf numFmtId="0" fontId="1" fillId="40" borderId="0" xfId="138" applyFill="1">
      <alignment vertical="center"/>
    </xf>
    <xf numFmtId="0" fontId="97" fillId="36" borderId="74" xfId="0" applyFont="1" applyFill="1" applyBorder="1">
      <alignment vertical="center"/>
    </xf>
    <xf numFmtId="0" fontId="101" fillId="0" borderId="0" xfId="123" applyFont="1" applyAlignment="1">
      <alignment horizontal="center" vertical="center"/>
    </xf>
    <xf numFmtId="0" fontId="101" fillId="0" borderId="46" xfId="123" applyFont="1" applyBorder="1" applyAlignment="1">
      <alignment horizontal="center" vertical="center"/>
    </xf>
    <xf numFmtId="0" fontId="32" fillId="0" borderId="95" xfId="126" applyFont="1" applyBorder="1" applyAlignment="1">
      <alignment horizontal="left" vertical="center"/>
    </xf>
    <xf numFmtId="0" fontId="32" fillId="36" borderId="95" xfId="126" applyFont="1" applyFill="1" applyBorder="1" applyAlignment="1">
      <alignment horizontal="left" vertical="center" shrinkToFit="1"/>
    </xf>
    <xf numFmtId="0" fontId="20" fillId="36" borderId="64" xfId="127" applyFont="1" applyFill="1" applyBorder="1" applyAlignment="1">
      <alignment horizontal="center" vertical="center" shrinkToFit="1"/>
    </xf>
    <xf numFmtId="0" fontId="101" fillId="0" borderId="95" xfId="69" applyFont="1" applyBorder="1" applyAlignment="1">
      <alignment horizontal="center" vertical="center"/>
    </xf>
    <xf numFmtId="0" fontId="32" fillId="0" borderId="95" xfId="0" applyFont="1" applyBorder="1" applyAlignment="1"/>
    <xf numFmtId="0" fontId="32" fillId="0" borderId="95" xfId="123" applyFont="1" applyBorder="1" applyAlignment="1">
      <alignment horizontal="center"/>
    </xf>
    <xf numFmtId="0" fontId="20" fillId="0" borderId="77" xfId="123" applyFont="1" applyBorder="1" applyAlignment="1">
      <alignment horizontal="center" vertical="center" shrinkToFit="1"/>
    </xf>
    <xf numFmtId="0" fontId="32" fillId="0" borderId="95" xfId="123" applyFont="1" applyBorder="1" applyAlignment="1">
      <alignment horizontal="left"/>
    </xf>
    <xf numFmtId="0" fontId="32" fillId="0" borderId="95" xfId="123" applyFont="1" applyBorder="1" applyAlignment="1">
      <alignment horizontal="center" vertical="center"/>
    </xf>
    <xf numFmtId="0" fontId="32" fillId="0" borderId="95" xfId="69" applyFont="1" applyBorder="1" applyAlignment="1">
      <alignment horizontal="center" vertical="center" shrinkToFit="1"/>
    </xf>
    <xf numFmtId="0" fontId="32" fillId="0" borderId="95" xfId="123" applyFont="1" applyBorder="1" applyAlignment="1">
      <alignment horizontal="left" vertical="center" shrinkToFit="1"/>
    </xf>
    <xf numFmtId="0" fontId="32" fillId="0" borderId="95" xfId="69" applyFont="1" applyBorder="1" applyAlignment="1">
      <alignment horizontal="center" vertical="center"/>
    </xf>
    <xf numFmtId="0" fontId="29" fillId="0" borderId="111" xfId="69" applyFont="1" applyBorder="1" applyAlignment="1">
      <alignment horizontal="center" vertical="center"/>
    </xf>
    <xf numFmtId="0" fontId="29" fillId="0" borderId="110" xfId="69" applyFont="1" applyBorder="1" applyAlignment="1">
      <alignment horizontal="center" vertical="center"/>
    </xf>
    <xf numFmtId="0" fontId="29" fillId="0" borderId="112" xfId="69" applyFont="1" applyBorder="1" applyAlignment="1">
      <alignment horizontal="center" vertical="center"/>
    </xf>
    <xf numFmtId="0" fontId="20" fillId="0" borderId="23" xfId="123" applyFont="1" applyBorder="1" applyAlignment="1">
      <alignment horizontal="center" vertical="center"/>
    </xf>
    <xf numFmtId="0" fontId="20" fillId="0" borderId="108" xfId="123" applyFont="1" applyBorder="1" applyAlignment="1">
      <alignment horizontal="center" vertical="center"/>
    </xf>
    <xf numFmtId="0" fontId="20" fillId="0" borderId="98" xfId="123" applyFont="1" applyBorder="1" applyAlignment="1">
      <alignment horizontal="center" vertical="center" shrinkToFit="1"/>
    </xf>
    <xf numFmtId="0" fontId="20" fillId="36" borderId="9" xfId="127" applyFont="1" applyFill="1" applyBorder="1" applyAlignment="1">
      <alignment horizontal="center" vertical="center" shrinkToFit="1"/>
    </xf>
    <xf numFmtId="0" fontId="29" fillId="0" borderId="107" xfId="69" applyFont="1" applyBorder="1" applyAlignment="1">
      <alignment horizontal="center" vertical="center" wrapText="1"/>
    </xf>
    <xf numFmtId="0" fontId="20" fillId="0" borderId="102" xfId="127" applyFont="1" applyBorder="1" applyAlignment="1">
      <alignment horizontal="center" vertical="center"/>
    </xf>
    <xf numFmtId="0" fontId="20" fillId="0" borderId="33" xfId="123" applyFont="1" applyBorder="1" applyAlignment="1">
      <alignment horizontal="center" vertical="center"/>
    </xf>
    <xf numFmtId="0" fontId="20" fillId="0" borderId="96" xfId="138" applyFont="1" applyBorder="1" applyAlignment="1">
      <alignment horizontal="center" vertical="center"/>
    </xf>
    <xf numFmtId="0" fontId="20" fillId="0" borderId="24" xfId="69" applyFont="1" applyBorder="1" applyAlignment="1">
      <alignment horizontal="center" vertical="center"/>
    </xf>
    <xf numFmtId="0" fontId="20" fillId="0" borderId="24" xfId="123" applyFont="1" applyBorder="1" applyAlignment="1">
      <alignment horizontal="center" vertical="center" shrinkToFit="1"/>
    </xf>
    <xf numFmtId="0" fontId="20" fillId="0" borderId="101" xfId="69" applyFont="1" applyBorder="1" applyAlignment="1">
      <alignment horizontal="center" vertical="center"/>
    </xf>
    <xf numFmtId="0" fontId="20" fillId="0" borderId="96" xfId="69" applyFont="1" applyBorder="1" applyAlignment="1">
      <alignment horizontal="center" vertical="center"/>
    </xf>
    <xf numFmtId="0" fontId="20" fillId="0" borderId="96" xfId="127" applyFont="1" applyBorder="1" applyAlignment="1">
      <alignment horizontal="center" vertical="center"/>
    </xf>
    <xf numFmtId="0" fontId="20" fillId="0" borderId="33" xfId="138" applyFont="1" applyBorder="1" applyAlignment="1">
      <alignment horizontal="center" vertical="center" shrinkToFit="1"/>
    </xf>
    <xf numFmtId="0" fontId="20" fillId="0" borderId="33" xfId="138" applyFont="1" applyBorder="1" applyAlignment="1">
      <alignment horizontal="center" vertical="center"/>
    </xf>
    <xf numFmtId="0" fontId="20" fillId="0" borderId="27" xfId="69" applyFont="1" applyBorder="1" applyAlignment="1">
      <alignment horizontal="center" vertical="center"/>
    </xf>
    <xf numFmtId="0" fontId="20" fillId="0" borderId="27" xfId="123" applyFont="1" applyBorder="1" applyAlignment="1">
      <alignment horizontal="center" vertical="center" shrinkToFit="1"/>
    </xf>
    <xf numFmtId="0" fontId="20" fillId="0" borderId="33" xfId="69" applyFont="1" applyBorder="1" applyAlignment="1">
      <alignment horizontal="center" vertical="center"/>
    </xf>
    <xf numFmtId="0" fontId="20" fillId="0" borderId="101" xfId="123" applyFont="1" applyBorder="1" applyAlignment="1">
      <alignment horizontal="center" vertical="center"/>
    </xf>
    <xf numFmtId="0" fontId="20" fillId="0" borderId="27" xfId="123" applyFont="1" applyBorder="1" applyAlignment="1">
      <alignment horizontal="center" vertical="center"/>
    </xf>
    <xf numFmtId="0" fontId="20" fillId="0" borderId="35" xfId="138" applyFont="1" applyBorder="1" applyAlignment="1">
      <alignment horizontal="center" vertical="center"/>
    </xf>
    <xf numFmtId="0" fontId="20" fillId="0" borderId="61" xfId="138" applyFont="1" applyBorder="1" applyAlignment="1">
      <alignment horizontal="center" vertical="center"/>
    </xf>
    <xf numFmtId="0" fontId="20" fillId="0" borderId="33" xfId="123" applyFont="1" applyBorder="1" applyAlignment="1">
      <alignment horizontal="center" vertical="center" shrinkToFit="1"/>
    </xf>
    <xf numFmtId="0" fontId="20" fillId="0" borderId="35" xfId="123" applyFont="1" applyBorder="1" applyAlignment="1">
      <alignment horizontal="center" vertical="center"/>
    </xf>
    <xf numFmtId="0" fontId="20" fillId="0" borderId="96" xfId="69" applyFont="1" applyBorder="1" applyAlignment="1">
      <alignment horizontal="center" vertical="center" shrinkToFit="1"/>
    </xf>
    <xf numFmtId="0" fontId="20" fillId="0" borderId="102" xfId="69" applyFont="1" applyBorder="1" applyAlignment="1">
      <alignment horizontal="center" vertical="center" shrinkToFit="1"/>
    </xf>
    <xf numFmtId="0" fontId="20" fillId="0" borderId="27" xfId="69" applyFont="1" applyBorder="1" applyAlignment="1">
      <alignment horizontal="center" vertical="center" shrinkToFit="1"/>
    </xf>
    <xf numFmtId="0" fontId="20" fillId="0" borderId="99" xfId="69" applyFont="1" applyBorder="1" applyAlignment="1">
      <alignment horizontal="center" vertical="center"/>
    </xf>
    <xf numFmtId="0" fontId="20" fillId="0" borderId="97" xfId="123" applyFont="1" applyBorder="1" applyAlignment="1">
      <alignment horizontal="center" vertical="center" shrinkToFit="1"/>
    </xf>
    <xf numFmtId="0" fontId="20" fillId="0" borderId="56" xfId="138" applyFont="1" applyBorder="1" applyAlignment="1">
      <alignment horizontal="center" vertical="center"/>
    </xf>
    <xf numFmtId="0" fontId="20" fillId="0" borderId="62" xfId="123" applyFont="1" applyBorder="1" applyAlignment="1">
      <alignment horizontal="center" vertical="center"/>
    </xf>
    <xf numFmtId="0" fontId="20" fillId="0" borderId="99" xfId="123" applyFont="1" applyBorder="1" applyAlignment="1">
      <alignment horizontal="center" vertical="center" shrinkToFit="1"/>
    </xf>
    <xf numFmtId="0" fontId="20" fillId="0" borderId="99" xfId="138" applyFont="1" applyBorder="1" applyAlignment="1">
      <alignment horizontal="center" vertical="center"/>
    </xf>
    <xf numFmtId="0" fontId="20" fillId="0" borderId="62" xfId="69" applyFont="1" applyBorder="1" applyAlignment="1">
      <alignment horizontal="center" vertical="center" shrinkToFit="1"/>
    </xf>
    <xf numFmtId="0" fontId="20" fillId="0" borderId="100" xfId="127" applyFont="1" applyBorder="1" applyAlignment="1">
      <alignment horizontal="center" vertical="center"/>
    </xf>
    <xf numFmtId="0" fontId="20" fillId="0" borderId="61" xfId="123" applyFont="1" applyBorder="1" applyAlignment="1">
      <alignment horizontal="center" vertical="center"/>
    </xf>
    <xf numFmtId="0" fontId="20" fillId="0" borderId="102" xfId="138" applyFont="1" applyBorder="1" applyAlignment="1">
      <alignment horizontal="center" vertical="center"/>
    </xf>
    <xf numFmtId="0" fontId="20" fillId="0" borderId="104" xfId="69" applyFont="1" applyBorder="1" applyAlignment="1">
      <alignment horizontal="center" vertical="center"/>
    </xf>
    <xf numFmtId="0" fontId="20" fillId="0" borderId="100" xfId="69" applyFont="1" applyBorder="1" applyAlignment="1">
      <alignment horizontal="center" vertical="center" shrinkToFit="1"/>
    </xf>
    <xf numFmtId="0" fontId="20" fillId="0" borderId="89" xfId="123" applyFont="1" applyBorder="1" applyAlignment="1">
      <alignment horizontal="center" vertical="center"/>
    </xf>
    <xf numFmtId="0" fontId="20" fillId="0" borderId="92" xfId="127" applyFont="1" applyBorder="1" applyAlignment="1">
      <alignment horizontal="center" vertical="center" shrinkToFit="1"/>
    </xf>
    <xf numFmtId="0" fontId="20" fillId="0" borderId="89" xfId="127" applyFont="1" applyBorder="1" applyAlignment="1">
      <alignment horizontal="center" vertical="center" shrinkToFit="1"/>
    </xf>
    <xf numFmtId="0" fontId="20" fillId="0" borderId="92" xfId="69" applyFont="1" applyBorder="1" applyAlignment="1">
      <alignment horizontal="center" vertical="center" shrinkToFit="1"/>
    </xf>
    <xf numFmtId="0" fontId="20" fillId="0" borderId="100" xfId="123" applyFont="1" applyBorder="1" applyAlignment="1">
      <alignment horizontal="center" vertical="center"/>
    </xf>
    <xf numFmtId="0" fontId="20" fillId="0" borderId="89" xfId="138" applyFont="1" applyBorder="1" applyAlignment="1">
      <alignment horizontal="center" vertical="center"/>
    </xf>
    <xf numFmtId="0" fontId="20" fillId="0" borderId="106" xfId="138" applyFont="1" applyBorder="1" applyAlignment="1">
      <alignment horizontal="center" vertical="center"/>
    </xf>
    <xf numFmtId="0" fontId="20" fillId="0" borderId="105" xfId="123" applyFont="1" applyBorder="1" applyAlignment="1">
      <alignment horizontal="center" vertical="center" shrinkToFit="1"/>
    </xf>
    <xf numFmtId="0" fontId="20" fillId="0" borderId="97" xfId="138" applyFont="1" applyBorder="1" applyAlignment="1">
      <alignment horizontal="center" vertical="center" shrinkToFit="1"/>
    </xf>
    <xf numFmtId="0" fontId="20" fillId="0" borderId="100" xfId="138" applyFont="1" applyBorder="1" applyAlignment="1">
      <alignment horizontal="center" vertical="center"/>
    </xf>
    <xf numFmtId="0" fontId="18" fillId="0" borderId="32" xfId="69" applyFont="1" applyBorder="1" applyAlignment="1">
      <alignment horizontal="center" vertical="center"/>
    </xf>
    <xf numFmtId="0" fontId="20" fillId="0" borderId="99" xfId="138" applyFont="1" applyBorder="1" applyAlignment="1">
      <alignment horizontal="center" vertical="center" shrinkToFit="1"/>
    </xf>
    <xf numFmtId="0" fontId="20" fillId="0" borderId="92" xfId="127" applyFont="1" applyBorder="1" applyAlignment="1">
      <alignment horizontal="center" vertical="center"/>
    </xf>
    <xf numFmtId="0" fontId="20" fillId="0" borderId="104" xfId="69" applyFont="1" applyBorder="1" applyAlignment="1">
      <alignment horizontal="center" vertical="center" shrinkToFit="1"/>
    </xf>
    <xf numFmtId="0" fontId="20" fillId="0" borderId="103" xfId="123" applyFont="1" applyBorder="1" applyAlignment="1">
      <alignment horizontal="center" vertical="center"/>
    </xf>
    <xf numFmtId="0" fontId="20" fillId="0" borderId="37" xfId="127" applyFont="1" applyBorder="1" applyAlignment="1">
      <alignment horizontal="center" vertical="center" shrinkToFit="1"/>
    </xf>
    <xf numFmtId="0" fontId="20" fillId="0" borderId="31" xfId="123" applyFont="1" applyBorder="1" applyAlignment="1">
      <alignment horizontal="center" vertical="center"/>
    </xf>
    <xf numFmtId="0" fontId="20" fillId="0" borderId="103" xfId="127" applyFont="1" applyBorder="1" applyAlignment="1">
      <alignment horizontal="center" vertical="center" shrinkToFit="1"/>
    </xf>
    <xf numFmtId="0" fontId="20" fillId="0" borderId="37" xfId="69" applyFont="1" applyBorder="1" applyAlignment="1">
      <alignment horizontal="center" vertical="center" shrinkToFit="1"/>
    </xf>
    <xf numFmtId="0" fontId="20" fillId="0" borderId="104" xfId="138" applyFont="1" applyBorder="1" applyAlignment="1">
      <alignment horizontal="center" vertical="center" shrinkToFit="1"/>
    </xf>
    <xf numFmtId="0" fontId="20" fillId="0" borderId="37" xfId="69" applyFont="1" applyBorder="1" applyAlignment="1">
      <alignment horizontal="center" vertical="center"/>
    </xf>
    <xf numFmtId="0" fontId="20" fillId="0" borderId="104" xfId="123" applyFont="1" applyBorder="1" applyAlignment="1">
      <alignment horizontal="center" vertical="center"/>
    </xf>
    <xf numFmtId="0" fontId="20" fillId="0" borderId="103" xfId="138" applyFont="1" applyBorder="1" applyAlignment="1">
      <alignment horizontal="center" vertical="center"/>
    </xf>
    <xf numFmtId="0" fontId="20" fillId="0" borderId="31" xfId="123" applyFont="1" applyBorder="1" applyAlignment="1">
      <alignment horizontal="center" vertical="center" shrinkToFit="1"/>
    </xf>
    <xf numFmtId="0" fontId="20" fillId="0" borderId="103" xfId="138" applyFont="1" applyBorder="1" applyAlignment="1">
      <alignment horizontal="center" vertical="center" shrinkToFit="1"/>
    </xf>
    <xf numFmtId="0" fontId="20" fillId="0" borderId="104" xfId="138" applyFont="1" applyBorder="1" applyAlignment="1">
      <alignment horizontal="center" vertical="center"/>
    </xf>
    <xf numFmtId="0" fontId="32" fillId="36" borderId="95" xfId="127" applyFont="1" applyFill="1" applyBorder="1" applyAlignment="1">
      <alignment horizontal="left" vertical="center" shrinkToFit="1"/>
    </xf>
    <xf numFmtId="0" fontId="32" fillId="36" borderId="95" xfId="127" applyFont="1" applyFill="1" applyBorder="1" applyAlignment="1">
      <alignment horizontal="center" vertical="center" shrinkToFit="1"/>
    </xf>
    <xf numFmtId="1" fontId="32" fillId="36" borderId="46" xfId="126" applyNumberFormat="1" applyFont="1" applyFill="1" applyBorder="1" applyAlignment="1">
      <alignment horizontal="center" vertical="center" shrinkToFit="1"/>
    </xf>
    <xf numFmtId="0" fontId="18" fillId="0" borderId="30" xfId="69" applyFont="1" applyBorder="1" applyAlignment="1">
      <alignment horizontal="center" vertical="center" shrinkToFit="1"/>
    </xf>
    <xf numFmtId="0" fontId="18" fillId="0" borderId="30" xfId="0" applyFont="1" applyBorder="1" applyAlignment="1">
      <alignment horizontal="center"/>
    </xf>
    <xf numFmtId="0" fontId="17" fillId="0" borderId="30" xfId="0" applyFont="1" applyBorder="1" applyAlignment="1">
      <alignment horizontal="center" vertical="center"/>
    </xf>
    <xf numFmtId="0" fontId="88" fillId="0" borderId="0" xfId="123" applyFont="1" applyAlignment="1">
      <alignment vertical="center"/>
    </xf>
    <xf numFmtId="0" fontId="18" fillId="0" borderId="0" xfId="58" applyFont="1"/>
    <xf numFmtId="0" fontId="18" fillId="0" borderId="0" xfId="58" applyFont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30" xfId="69" applyFont="1" applyBorder="1" applyAlignment="1">
      <alignment horizontal="center" vertical="center"/>
    </xf>
    <xf numFmtId="0" fontId="55" fillId="0" borderId="0" xfId="0" applyFont="1">
      <alignment vertical="center"/>
    </xf>
    <xf numFmtId="0" fontId="97" fillId="36" borderId="113" xfId="0" applyFont="1" applyFill="1" applyBorder="1">
      <alignment vertical="center"/>
    </xf>
    <xf numFmtId="1" fontId="20" fillId="0" borderId="113" xfId="0" applyNumberFormat="1" applyFont="1" applyBorder="1" applyAlignment="1">
      <alignment horizontal="center" vertical="center" shrinkToFit="1"/>
    </xf>
    <xf numFmtId="0" fontId="20" fillId="0" borderId="113" xfId="0" applyFont="1" applyBorder="1" applyAlignment="1">
      <alignment horizontal="center" vertical="center"/>
    </xf>
    <xf numFmtId="1" fontId="20" fillId="0" borderId="113" xfId="0" applyNumberFormat="1" applyFont="1" applyBorder="1" applyAlignment="1">
      <alignment horizontal="center" vertical="center"/>
    </xf>
    <xf numFmtId="0" fontId="97" fillId="0" borderId="113" xfId="0" applyFont="1" applyBorder="1">
      <alignment vertical="center"/>
    </xf>
    <xf numFmtId="0" fontId="20" fillId="36" borderId="72" xfId="0" applyFont="1" applyFill="1" applyBorder="1" applyAlignment="1">
      <alignment vertical="center" shrinkToFit="1"/>
    </xf>
    <xf numFmtId="0" fontId="62" fillId="0" borderId="0" xfId="0" applyFont="1" applyAlignment="1">
      <alignment horizontal="left" vertical="center"/>
    </xf>
    <xf numFmtId="0" fontId="62" fillId="0" borderId="0" xfId="0" applyFont="1" applyAlignment="1">
      <alignment horizontal="center" vertical="center"/>
    </xf>
    <xf numFmtId="0" fontId="67" fillId="0" borderId="44" xfId="58" applyFont="1" applyBorder="1" applyAlignment="1">
      <alignment horizontal="center" vertical="center"/>
    </xf>
    <xf numFmtId="0" fontId="51" fillId="0" borderId="44" xfId="58" applyFont="1" applyBorder="1" applyAlignment="1">
      <alignment horizontal="center" vertical="center"/>
    </xf>
    <xf numFmtId="0" fontId="18" fillId="0" borderId="30" xfId="0" applyFont="1" applyBorder="1" applyAlignment="1">
      <alignment vertical="center" shrinkToFit="1"/>
    </xf>
    <xf numFmtId="0" fontId="18" fillId="0" borderId="30" xfId="0" applyFont="1" applyBorder="1">
      <alignment vertical="center"/>
    </xf>
    <xf numFmtId="183" fontId="56" fillId="0" borderId="44" xfId="58" applyNumberFormat="1" applyFont="1" applyBorder="1" applyAlignment="1">
      <alignment horizontal="center" vertical="center"/>
    </xf>
    <xf numFmtId="24" fontId="18" fillId="0" borderId="44" xfId="0" applyNumberFormat="1" applyFont="1" applyBorder="1" applyAlignment="1">
      <alignment horizontal="center" vertical="center"/>
    </xf>
    <xf numFmtId="0" fontId="18" fillId="0" borderId="44" xfId="58" applyFont="1" applyBorder="1" applyAlignment="1">
      <alignment horizontal="center" vertical="center"/>
    </xf>
    <xf numFmtId="24" fontId="56" fillId="0" borderId="44" xfId="58" applyNumberFormat="1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0" fontId="56" fillId="0" borderId="44" xfId="58" applyFont="1" applyBorder="1" applyAlignment="1">
      <alignment horizontal="center" vertical="center"/>
    </xf>
    <xf numFmtId="0" fontId="18" fillId="0" borderId="0" xfId="58" applyFont="1" applyAlignment="1">
      <alignment horizontal="left" vertical="center"/>
    </xf>
    <xf numFmtId="0" fontId="55" fillId="0" borderId="44" xfId="58" applyFont="1" applyBorder="1" applyAlignment="1">
      <alignment horizontal="center" vertical="center"/>
    </xf>
    <xf numFmtId="0" fontId="56" fillId="0" borderId="44" xfId="0" applyFont="1" applyBorder="1" applyAlignment="1">
      <alignment horizontal="center" vertical="center"/>
    </xf>
    <xf numFmtId="0" fontId="51" fillId="0" borderId="0" xfId="58" applyFont="1"/>
    <xf numFmtId="0" fontId="18" fillId="0" borderId="0" xfId="58" applyFont="1" applyAlignment="1">
      <alignment horizontal="center" vertical="center"/>
    </xf>
    <xf numFmtId="0" fontId="56" fillId="0" borderId="44" xfId="58" applyFont="1" applyBorder="1"/>
    <xf numFmtId="0" fontId="51" fillId="0" borderId="46" xfId="69" applyFont="1" applyBorder="1" applyAlignment="1">
      <alignment horizontal="center" vertical="center"/>
    </xf>
    <xf numFmtId="0" fontId="51" fillId="0" borderId="95" xfId="69" applyFont="1" applyBorder="1" applyAlignment="1">
      <alignment horizontal="center" vertical="center"/>
    </xf>
    <xf numFmtId="0" fontId="110" fillId="0" borderId="0" xfId="0" applyFont="1" applyAlignment="1">
      <alignment horizontal="center" vertical="center" wrapText="1"/>
    </xf>
    <xf numFmtId="0" fontId="51" fillId="0" borderId="73" xfId="123" applyFont="1" applyBorder="1" applyAlignment="1">
      <alignment horizontal="center" vertical="center"/>
    </xf>
    <xf numFmtId="0" fontId="17" fillId="0" borderId="114" xfId="0" applyFont="1" applyBorder="1" applyAlignment="1">
      <alignment horizontal="center" vertical="center"/>
    </xf>
    <xf numFmtId="0" fontId="18" fillId="0" borderId="114" xfId="69" applyFont="1" applyBorder="1" applyAlignment="1">
      <alignment horizontal="center" vertical="center" shrinkToFit="1"/>
    </xf>
    <xf numFmtId="0" fontId="18" fillId="0" borderId="114" xfId="0" applyFont="1" applyBorder="1" applyAlignment="1">
      <alignment horizontal="center"/>
    </xf>
    <xf numFmtId="0" fontId="56" fillId="0" borderId="114" xfId="0" applyFont="1" applyBorder="1" applyAlignment="1">
      <alignment horizontal="center" vertical="center"/>
    </xf>
    <xf numFmtId="0" fontId="18" fillId="0" borderId="46" xfId="0" applyFont="1" applyBorder="1" applyAlignment="1">
      <alignment horizontal="center" vertical="center"/>
    </xf>
    <xf numFmtId="0" fontId="56" fillId="0" borderId="114" xfId="0" applyFont="1" applyBorder="1">
      <alignment vertical="center"/>
    </xf>
    <xf numFmtId="0" fontId="56" fillId="36" borderId="44" xfId="58" applyFont="1" applyFill="1" applyBorder="1" applyAlignment="1">
      <alignment horizontal="center" vertical="center"/>
    </xf>
    <xf numFmtId="24" fontId="56" fillId="36" borderId="44" xfId="58" applyNumberFormat="1" applyFont="1" applyFill="1" applyBorder="1" applyAlignment="1">
      <alignment horizontal="center" vertical="center"/>
    </xf>
    <xf numFmtId="0" fontId="55" fillId="36" borderId="44" xfId="58" applyFont="1" applyFill="1" applyBorder="1" applyAlignment="1">
      <alignment horizontal="center"/>
    </xf>
    <xf numFmtId="0" fontId="56" fillId="36" borderId="44" xfId="58" applyFont="1" applyFill="1" applyBorder="1"/>
    <xf numFmtId="0" fontId="18" fillId="36" borderId="44" xfId="58" applyFont="1" applyFill="1" applyBorder="1" applyAlignment="1">
      <alignment horizontal="center" vertical="center"/>
    </xf>
    <xf numFmtId="0" fontId="67" fillId="36" borderId="44" xfId="58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 wrapText="1"/>
    </xf>
    <xf numFmtId="0" fontId="62" fillId="41" borderId="30" xfId="0" applyFont="1" applyFill="1" applyBorder="1" applyAlignment="1">
      <alignment horizontal="center" vertical="center"/>
    </xf>
    <xf numFmtId="0" fontId="18" fillId="41" borderId="30" xfId="0" applyFont="1" applyFill="1" applyBorder="1" applyAlignment="1">
      <alignment horizontal="center" vertical="center"/>
    </xf>
    <xf numFmtId="0" fontId="18" fillId="41" borderId="30" xfId="69" applyFont="1" applyFill="1" applyBorder="1" applyAlignment="1">
      <alignment horizontal="center" vertical="center"/>
    </xf>
    <xf numFmtId="0" fontId="51" fillId="41" borderId="45" xfId="0" applyFont="1" applyFill="1" applyBorder="1" applyAlignment="1">
      <alignment horizontal="center" vertical="center" wrapText="1"/>
    </xf>
    <xf numFmtId="0" fontId="56" fillId="41" borderId="30" xfId="0" applyFont="1" applyFill="1" applyBorder="1" applyAlignment="1">
      <alignment horizontal="center" vertical="center"/>
    </xf>
    <xf numFmtId="0" fontId="20" fillId="42" borderId="5" xfId="0" applyFont="1" applyFill="1" applyBorder="1" applyAlignment="1">
      <alignment horizontal="center" vertical="center"/>
    </xf>
    <xf numFmtId="0" fontId="20" fillId="33" borderId="5" xfId="0" applyFont="1" applyFill="1" applyBorder="1" applyAlignment="1">
      <alignment horizontal="center" vertical="center"/>
    </xf>
    <xf numFmtId="0" fontId="20" fillId="40" borderId="5" xfId="0" applyFont="1" applyFill="1" applyBorder="1" applyAlignment="1">
      <alignment horizontal="center" vertical="center"/>
    </xf>
    <xf numFmtId="0" fontId="20" fillId="43" borderId="5" xfId="0" applyFont="1" applyFill="1" applyBorder="1" applyAlignment="1">
      <alignment horizontal="center" vertical="center"/>
    </xf>
    <xf numFmtId="0" fontId="20" fillId="43" borderId="17" xfId="0" applyFont="1" applyFill="1" applyBorder="1" applyAlignment="1">
      <alignment horizontal="center" vertical="center"/>
    </xf>
    <xf numFmtId="0" fontId="56" fillId="43" borderId="5" xfId="0" applyFont="1" applyFill="1" applyBorder="1" applyAlignment="1">
      <alignment horizontal="center" vertical="center"/>
    </xf>
    <xf numFmtId="0" fontId="56" fillId="43" borderId="17" xfId="0" applyFont="1" applyFill="1" applyBorder="1" applyAlignment="1">
      <alignment horizontal="center" vertical="center"/>
    </xf>
    <xf numFmtId="0" fontId="94" fillId="43" borderId="69" xfId="0" applyFont="1" applyFill="1" applyBorder="1" applyAlignment="1">
      <alignment horizontal="center" vertical="center"/>
    </xf>
    <xf numFmtId="0" fontId="54" fillId="43" borderId="5" xfId="0" applyFont="1" applyFill="1" applyBorder="1" applyAlignment="1">
      <alignment horizontal="center" vertical="center"/>
    </xf>
    <xf numFmtId="0" fontId="18" fillId="0" borderId="115" xfId="58" applyFont="1" applyBorder="1" applyAlignment="1">
      <alignment horizontal="center" vertical="center"/>
    </xf>
    <xf numFmtId="0" fontId="112" fillId="0" borderId="0" xfId="58" applyFont="1" applyAlignment="1">
      <alignment horizontal="center" vertical="center"/>
    </xf>
    <xf numFmtId="0" fontId="29" fillId="0" borderId="0" xfId="58" applyFont="1"/>
    <xf numFmtId="0" fontId="62" fillId="0" borderId="115" xfId="0" applyFont="1" applyBorder="1" applyAlignment="1">
      <alignment horizontal="center" vertical="center"/>
    </xf>
    <xf numFmtId="0" fontId="18" fillId="0" borderId="115" xfId="123" applyFont="1" applyBorder="1" applyAlignment="1">
      <alignment horizontal="center" vertical="center" shrinkToFit="1"/>
    </xf>
    <xf numFmtId="0" fontId="18" fillId="0" borderId="114" xfId="0" applyFont="1" applyBorder="1" applyAlignment="1">
      <alignment horizontal="center" vertical="center"/>
    </xf>
    <xf numFmtId="0" fontId="20" fillId="0" borderId="63" xfId="123" applyFont="1" applyBorder="1" applyAlignment="1">
      <alignment horizontal="left" vertical="center" shrinkToFit="1"/>
    </xf>
    <xf numFmtId="0" fontId="20" fillId="0" borderId="46" xfId="127" applyFont="1" applyBorder="1" applyAlignment="1">
      <alignment vertical="center" shrinkToFit="1"/>
    </xf>
    <xf numFmtId="0" fontId="20" fillId="36" borderId="115" xfId="0" applyFont="1" applyFill="1" applyBorder="1" applyAlignment="1">
      <alignment vertical="center" shrinkToFit="1"/>
    </xf>
    <xf numFmtId="0" fontId="20" fillId="36" borderId="57" xfId="127" applyFont="1" applyFill="1" applyBorder="1" applyAlignment="1">
      <alignment vertical="center" shrinkToFit="1"/>
    </xf>
    <xf numFmtId="0" fontId="20" fillId="36" borderId="49" xfId="0" applyFont="1" applyFill="1" applyBorder="1">
      <alignment vertical="center"/>
    </xf>
    <xf numFmtId="0" fontId="20" fillId="36" borderId="68" xfId="0" applyFont="1" applyFill="1" applyBorder="1">
      <alignment vertical="center"/>
    </xf>
    <xf numFmtId="49" fontId="20" fillId="0" borderId="63" xfId="0" applyNumberFormat="1" applyFont="1" applyBorder="1" applyAlignment="1">
      <alignment horizontal="center" vertical="center"/>
    </xf>
    <xf numFmtId="49" fontId="20" fillId="0" borderId="21" xfId="0" applyNumberFormat="1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44" borderId="16" xfId="0" applyFont="1" applyFill="1" applyBorder="1" applyAlignment="1">
      <alignment horizontal="center" vertical="center"/>
    </xf>
    <xf numFmtId="0" fontId="64" fillId="0" borderId="0" xfId="0" applyFont="1" applyAlignment="1">
      <alignment horizontal="left" vertical="center"/>
    </xf>
    <xf numFmtId="0" fontId="18" fillId="0" borderId="115" xfId="0" applyFont="1" applyBorder="1" applyAlignment="1">
      <alignment horizontal="center" vertical="center"/>
    </xf>
    <xf numFmtId="0" fontId="56" fillId="0" borderId="115" xfId="58" applyFont="1" applyBorder="1" applyAlignment="1">
      <alignment horizontal="center" vertical="center"/>
    </xf>
    <xf numFmtId="0" fontId="18" fillId="0" borderId="0" xfId="58" applyFont="1" applyAlignment="1">
      <alignment horizontal="center"/>
    </xf>
    <xf numFmtId="0" fontId="0" fillId="0" borderId="0" xfId="0" applyAlignment="1">
      <alignment horizontal="center" vertical="center"/>
    </xf>
    <xf numFmtId="0" fontId="60" fillId="0" borderId="44" xfId="58" applyFont="1" applyBorder="1" applyAlignment="1">
      <alignment horizontal="center" vertical="center"/>
    </xf>
    <xf numFmtId="0" fontId="18" fillId="0" borderId="115" xfId="123" applyFont="1" applyBorder="1" applyAlignment="1">
      <alignment horizontal="center" vertical="center"/>
    </xf>
    <xf numFmtId="0" fontId="60" fillId="0" borderId="30" xfId="0" applyFont="1" applyBorder="1" applyAlignment="1">
      <alignment horizontal="center" vertical="center"/>
    </xf>
    <xf numFmtId="0" fontId="71" fillId="0" borderId="30" xfId="0" applyFont="1" applyBorder="1">
      <alignment vertical="center"/>
    </xf>
    <xf numFmtId="0" fontId="114" fillId="0" borderId="30" xfId="0" applyFont="1" applyBorder="1">
      <alignment vertical="center"/>
    </xf>
    <xf numFmtId="0" fontId="20" fillId="45" borderId="16" xfId="0" applyFont="1" applyFill="1" applyBorder="1" applyAlignment="1">
      <alignment horizontal="center" vertical="center"/>
    </xf>
    <xf numFmtId="24" fontId="56" fillId="0" borderId="115" xfId="58" applyNumberFormat="1" applyFont="1" applyBorder="1" applyAlignment="1">
      <alignment horizontal="center" vertical="center"/>
    </xf>
    <xf numFmtId="0" fontId="56" fillId="0" borderId="115" xfId="58" applyFont="1" applyBorder="1"/>
    <xf numFmtId="0" fontId="18" fillId="0" borderId="95" xfId="123" applyFont="1" applyBorder="1" applyAlignment="1">
      <alignment horizontal="center" vertical="center"/>
    </xf>
    <xf numFmtId="0" fontId="18" fillId="0" borderId="73" xfId="69" applyFont="1" applyBorder="1" applyAlignment="1">
      <alignment horizontal="center" vertical="center"/>
    </xf>
    <xf numFmtId="0" fontId="18" fillId="0" borderId="30" xfId="123" applyFont="1" applyBorder="1" applyAlignment="1">
      <alignment horizontal="center" vertical="center"/>
    </xf>
    <xf numFmtId="0" fontId="56" fillId="0" borderId="97" xfId="58" applyFont="1" applyBorder="1" applyAlignment="1">
      <alignment horizontal="center" vertical="center"/>
    </xf>
    <xf numFmtId="24" fontId="56" fillId="0" borderId="97" xfId="58" applyNumberFormat="1" applyFont="1" applyBorder="1" applyAlignment="1">
      <alignment horizontal="center" vertical="center"/>
    </xf>
    <xf numFmtId="0" fontId="56" fillId="0" borderId="97" xfId="58" applyFont="1" applyBorder="1"/>
    <xf numFmtId="0" fontId="18" fillId="0" borderId="97" xfId="58" applyFont="1" applyBorder="1" applyAlignment="1">
      <alignment horizontal="center" vertical="center"/>
    </xf>
    <xf numFmtId="0" fontId="20" fillId="0" borderId="30" xfId="0" applyFont="1" applyBorder="1">
      <alignment vertical="center"/>
    </xf>
    <xf numFmtId="0" fontId="20" fillId="0" borderId="57" xfId="0" applyFont="1" applyBorder="1" applyAlignment="1">
      <alignment horizontal="left" vertical="center"/>
    </xf>
    <xf numFmtId="0" fontId="20" fillId="36" borderId="30" xfId="0" applyFont="1" applyFill="1" applyBorder="1" applyAlignment="1">
      <alignment vertical="center" shrinkToFit="1"/>
    </xf>
    <xf numFmtId="0" fontId="18" fillId="0" borderId="57" xfId="0" applyFont="1" applyBorder="1">
      <alignment vertical="center"/>
    </xf>
    <xf numFmtId="0" fontId="97" fillId="36" borderId="58" xfId="0" applyFont="1" applyFill="1" applyBorder="1">
      <alignment vertical="center"/>
    </xf>
    <xf numFmtId="0" fontId="29" fillId="36" borderId="74" xfId="0" applyFont="1" applyFill="1" applyBorder="1">
      <alignment vertical="center"/>
    </xf>
    <xf numFmtId="0" fontId="60" fillId="0" borderId="44" xfId="58" applyFont="1" applyBorder="1" applyAlignment="1">
      <alignment horizontal="center"/>
    </xf>
    <xf numFmtId="0" fontId="56" fillId="0" borderId="115" xfId="58" applyFont="1" applyBorder="1" applyAlignment="1">
      <alignment horizontal="center"/>
    </xf>
    <xf numFmtId="0" fontId="60" fillId="0" borderId="115" xfId="58" applyFont="1" applyBorder="1" applyAlignment="1">
      <alignment horizontal="center"/>
    </xf>
    <xf numFmtId="0" fontId="114" fillId="0" borderId="44" xfId="58" applyFont="1" applyBorder="1" applyAlignment="1">
      <alignment horizontal="center" vertical="center"/>
    </xf>
    <xf numFmtId="0" fontId="108" fillId="0" borderId="44" xfId="0" applyFont="1" applyBorder="1" applyAlignment="1">
      <alignment horizontal="center" vertical="center"/>
    </xf>
    <xf numFmtId="0" fontId="20" fillId="32" borderId="16" xfId="0" applyFont="1" applyFill="1" applyBorder="1" applyAlignment="1">
      <alignment horizontal="center" vertical="center"/>
    </xf>
    <xf numFmtId="0" fontId="115" fillId="0" borderId="0" xfId="0" applyFont="1">
      <alignment vertical="center"/>
    </xf>
    <xf numFmtId="1" fontId="97" fillId="0" borderId="0" xfId="0" applyNumberFormat="1" applyFont="1">
      <alignment vertical="center"/>
    </xf>
    <xf numFmtId="0" fontId="29" fillId="0" borderId="0" xfId="0" applyFont="1" applyAlignment="1">
      <alignment horizontal="left" vertical="center"/>
    </xf>
    <xf numFmtId="0" fontId="97" fillId="0" borderId="0" xfId="0" applyFont="1">
      <alignment vertical="center"/>
    </xf>
    <xf numFmtId="0" fontId="116" fillId="36" borderId="46" xfId="0" applyFont="1" applyFill="1" applyBorder="1">
      <alignment vertical="center"/>
    </xf>
    <xf numFmtId="0" fontId="116" fillId="36" borderId="26" xfId="0" applyFont="1" applyFill="1" applyBorder="1">
      <alignment vertical="center"/>
    </xf>
    <xf numFmtId="0" fontId="116" fillId="0" borderId="46" xfId="0" applyFont="1" applyBorder="1">
      <alignment vertical="center"/>
    </xf>
    <xf numFmtId="0" fontId="116" fillId="36" borderId="46" xfId="0" applyFont="1" applyFill="1" applyBorder="1" applyAlignment="1">
      <alignment horizontal="left" vertical="center"/>
    </xf>
    <xf numFmtId="0" fontId="116" fillId="36" borderId="57" xfId="0" applyFont="1" applyFill="1" applyBorder="1">
      <alignment vertical="center"/>
    </xf>
    <xf numFmtId="0" fontId="74" fillId="36" borderId="63" xfId="0" applyFont="1" applyFill="1" applyBorder="1">
      <alignment vertical="center"/>
    </xf>
    <xf numFmtId="0" fontId="74" fillId="36" borderId="46" xfId="0" applyFont="1" applyFill="1" applyBorder="1">
      <alignment vertical="center"/>
    </xf>
    <xf numFmtId="0" fontId="116" fillId="0" borderId="63" xfId="0" applyFont="1" applyBorder="1">
      <alignment vertical="center"/>
    </xf>
    <xf numFmtId="0" fontId="71" fillId="36" borderId="46" xfId="0" applyFont="1" applyFill="1" applyBorder="1">
      <alignment vertical="center"/>
    </xf>
    <xf numFmtId="0" fontId="71" fillId="36" borderId="46" xfId="0" applyFont="1" applyFill="1" applyBorder="1" applyAlignment="1">
      <alignment horizontal="left" vertical="center"/>
    </xf>
    <xf numFmtId="0" fontId="117" fillId="0" borderId="45" xfId="0" applyFont="1" applyBorder="1" applyAlignment="1">
      <alignment horizontal="center" vertical="center" wrapText="1"/>
    </xf>
    <xf numFmtId="0" fontId="56" fillId="0" borderId="115" xfId="0" applyFont="1" applyBorder="1">
      <alignment vertical="center"/>
    </xf>
    <xf numFmtId="0" fontId="118" fillId="0" borderId="0" xfId="58" applyFont="1" applyAlignment="1">
      <alignment horizontal="center" vertical="center"/>
    </xf>
    <xf numFmtId="0" fontId="18" fillId="0" borderId="101" xfId="58" applyFont="1" applyBorder="1" applyAlignment="1">
      <alignment horizontal="center" vertical="center"/>
    </xf>
    <xf numFmtId="0" fontId="20" fillId="46" borderId="5" xfId="0" applyFont="1" applyFill="1" applyBorder="1" applyAlignment="1">
      <alignment horizontal="center" vertical="center"/>
    </xf>
    <xf numFmtId="0" fontId="71" fillId="0" borderId="68" xfId="0" applyFont="1" applyBorder="1">
      <alignment vertical="center"/>
    </xf>
    <xf numFmtId="0" fontId="71" fillId="36" borderId="70" xfId="0" applyFont="1" applyFill="1" applyBorder="1">
      <alignment vertical="center"/>
    </xf>
    <xf numFmtId="0" fontId="119" fillId="0" borderId="69" xfId="0" applyFont="1" applyBorder="1" applyAlignment="1">
      <alignment horizontal="center" vertical="center"/>
    </xf>
    <xf numFmtId="0" fontId="77" fillId="0" borderId="115" xfId="0" applyFont="1" applyBorder="1" applyAlignment="1">
      <alignment horizontal="center" vertical="center"/>
    </xf>
    <xf numFmtId="0" fontId="54" fillId="0" borderId="115" xfId="0" applyFont="1" applyBorder="1" applyAlignment="1">
      <alignment horizontal="center" vertical="center"/>
    </xf>
    <xf numFmtId="0" fontId="20" fillId="0" borderId="115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60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78" fillId="0" borderId="22" xfId="0" applyFont="1" applyBorder="1" applyAlignment="1">
      <alignment horizontal="center" vertical="center"/>
    </xf>
    <xf numFmtId="0" fontId="78" fillId="0" borderId="60" xfId="0" applyFont="1" applyBorder="1" applyAlignment="1">
      <alignment horizontal="center" vertical="center"/>
    </xf>
    <xf numFmtId="0" fontId="78" fillId="0" borderId="71" xfId="0" applyFont="1" applyBorder="1" applyAlignment="1">
      <alignment horizontal="center" vertical="center"/>
    </xf>
    <xf numFmtId="0" fontId="78" fillId="0" borderId="67" xfId="0" applyFont="1" applyBorder="1" applyAlignment="1">
      <alignment horizontal="center" vertical="center"/>
    </xf>
    <xf numFmtId="20" fontId="87" fillId="0" borderId="54" xfId="69" applyNumberFormat="1" applyFont="1" applyBorder="1" applyAlignment="1">
      <alignment horizontal="center" vertical="center" wrapText="1"/>
    </xf>
    <xf numFmtId="0" fontId="56" fillId="0" borderId="54" xfId="126" applyFont="1" applyBorder="1" applyAlignment="1">
      <alignment horizontal="center" vertical="center" wrapText="1"/>
    </xf>
    <xf numFmtId="0" fontId="56" fillId="0" borderId="55" xfId="126" applyFont="1" applyBorder="1" applyAlignment="1">
      <alignment horizontal="center" vertical="center" wrapText="1"/>
    </xf>
    <xf numFmtId="0" fontId="56" fillId="0" borderId="82" xfId="126" applyFont="1" applyBorder="1" applyAlignment="1">
      <alignment horizontal="center" vertical="center" wrapText="1"/>
    </xf>
    <xf numFmtId="20" fontId="87" fillId="0" borderId="82" xfId="69" applyNumberFormat="1" applyFont="1" applyBorder="1" applyAlignment="1">
      <alignment horizontal="center" vertical="center" wrapText="1"/>
    </xf>
    <xf numFmtId="20" fontId="87" fillId="0" borderId="50" xfId="69" applyNumberFormat="1" applyFont="1" applyBorder="1" applyAlignment="1">
      <alignment horizontal="center" vertical="center" wrapText="1"/>
    </xf>
    <xf numFmtId="0" fontId="56" fillId="0" borderId="50" xfId="126" applyFont="1" applyBorder="1" applyAlignment="1">
      <alignment horizontal="center" vertical="center" wrapText="1"/>
    </xf>
    <xf numFmtId="0" fontId="56" fillId="0" borderId="51" xfId="126" applyFont="1" applyBorder="1" applyAlignment="1">
      <alignment horizontal="center" vertical="center" wrapText="1"/>
    </xf>
    <xf numFmtId="0" fontId="29" fillId="37" borderId="47" xfId="69" applyFont="1" applyFill="1" applyBorder="1" applyAlignment="1">
      <alignment horizontal="left" vertical="center" wrapText="1"/>
    </xf>
    <xf numFmtId="0" fontId="29" fillId="37" borderId="3" xfId="69" applyFont="1" applyFill="1" applyBorder="1" applyAlignment="1">
      <alignment horizontal="left" vertical="center" wrapText="1"/>
    </xf>
    <xf numFmtId="0" fontId="29" fillId="37" borderId="48" xfId="69" applyFont="1" applyFill="1" applyBorder="1" applyAlignment="1">
      <alignment horizontal="left" vertical="center" wrapText="1"/>
    </xf>
    <xf numFmtId="0" fontId="29" fillId="38" borderId="3" xfId="69" applyFont="1" applyFill="1" applyBorder="1" applyAlignment="1">
      <alignment horizontal="left" vertical="center" wrapText="1"/>
    </xf>
    <xf numFmtId="0" fontId="29" fillId="38" borderId="48" xfId="69" applyFont="1" applyFill="1" applyBorder="1" applyAlignment="1">
      <alignment horizontal="left" vertical="center" wrapText="1"/>
    </xf>
    <xf numFmtId="0" fontId="29" fillId="0" borderId="109" xfId="69" applyFont="1" applyBorder="1" applyAlignment="1">
      <alignment horizontal="center" vertical="center"/>
    </xf>
    <xf numFmtId="0" fontId="29" fillId="0" borderId="110" xfId="69" applyFont="1" applyBorder="1" applyAlignment="1">
      <alignment horizontal="center" vertical="center"/>
    </xf>
    <xf numFmtId="0" fontId="1" fillId="0" borderId="89" xfId="138" applyBorder="1" applyAlignment="1">
      <alignment horizontal="center" vertical="center" wrapText="1"/>
    </xf>
    <xf numFmtId="0" fontId="1" fillId="0" borderId="81" xfId="138" applyBorder="1" applyAlignment="1">
      <alignment horizontal="center" vertical="center" wrapText="1"/>
    </xf>
    <xf numFmtId="0" fontId="102" fillId="0" borderId="0" xfId="138" applyFont="1" applyAlignment="1">
      <alignment horizontal="center" vertical="center" wrapText="1"/>
    </xf>
    <xf numFmtId="0" fontId="103" fillId="0" borderId="0" xfId="138" applyFont="1" applyAlignment="1">
      <alignment horizontal="center" vertical="center" wrapText="1"/>
    </xf>
    <xf numFmtId="0" fontId="103" fillId="0" borderId="0" xfId="138" applyFont="1" applyAlignment="1">
      <alignment vertical="center" wrapText="1"/>
    </xf>
    <xf numFmtId="0" fontId="1" fillId="0" borderId="83" xfId="138" applyBorder="1" applyAlignment="1">
      <alignment vertical="center" wrapText="1"/>
    </xf>
    <xf numFmtId="0" fontId="1" fillId="0" borderId="84" xfId="138" applyBorder="1" applyAlignment="1">
      <alignment vertical="center" wrapText="1"/>
    </xf>
    <xf numFmtId="0" fontId="1" fillId="0" borderId="85" xfId="138" applyBorder="1" applyAlignment="1">
      <alignment vertical="center" wrapText="1"/>
    </xf>
    <xf numFmtId="0" fontId="1" fillId="0" borderId="86" xfId="138" applyBorder="1" applyAlignment="1">
      <alignment vertical="center" wrapText="1"/>
    </xf>
    <xf numFmtId="0" fontId="1" fillId="0" borderId="87" xfId="138" applyBorder="1" applyAlignment="1">
      <alignment vertical="center" wrapText="1"/>
    </xf>
    <xf numFmtId="0" fontId="1" fillId="0" borderId="88" xfId="138" applyBorder="1" applyAlignment="1">
      <alignment vertical="center" wrapText="1"/>
    </xf>
    <xf numFmtId="0" fontId="1" fillId="0" borderId="31" xfId="138" applyBorder="1" applyAlignment="1">
      <alignment horizontal="center" vertical="center" wrapText="1"/>
    </xf>
    <xf numFmtId="0" fontId="1" fillId="0" borderId="28" xfId="138" applyBorder="1" applyAlignment="1">
      <alignment horizontal="center" vertical="center" wrapText="1"/>
    </xf>
    <xf numFmtId="0" fontId="1" fillId="0" borderId="90" xfId="138" applyBorder="1" applyAlignment="1">
      <alignment horizontal="center" vertical="center" wrapText="1"/>
    </xf>
    <xf numFmtId="0" fontId="1" fillId="0" borderId="91" xfId="138" applyBorder="1" applyAlignment="1">
      <alignment horizontal="center" vertical="center" wrapText="1"/>
    </xf>
    <xf numFmtId="0" fontId="1" fillId="0" borderId="92" xfId="138" applyBorder="1" applyAlignment="1">
      <alignment horizontal="center" vertical="center" wrapText="1"/>
    </xf>
    <xf numFmtId="0" fontId="1" fillId="0" borderId="61" xfId="138" applyBorder="1" applyAlignment="1">
      <alignment horizontal="center" vertical="center" wrapText="1"/>
    </xf>
    <xf numFmtId="20" fontId="1" fillId="0" borderId="37" xfId="138" applyNumberFormat="1" applyBorder="1" applyAlignment="1">
      <alignment horizontal="center" vertical="center" wrapText="1"/>
    </xf>
    <xf numFmtId="0" fontId="1" fillId="0" borderId="40" xfId="138" applyBorder="1" applyAlignment="1">
      <alignment horizontal="center" vertical="center" wrapText="1"/>
    </xf>
  </cellXfs>
  <cellStyles count="140">
    <cellStyle name="20% - Accent1 2" xfId="74" xr:uid="{00000000-0005-0000-0000-000000000000}"/>
    <cellStyle name="20% - Accent2 2" xfId="75" xr:uid="{00000000-0005-0000-0000-000001000000}"/>
    <cellStyle name="20% - Accent3 2" xfId="76" xr:uid="{00000000-0005-0000-0000-000002000000}"/>
    <cellStyle name="20% - Accent4 2" xfId="77" xr:uid="{00000000-0005-0000-0000-000003000000}"/>
    <cellStyle name="20% - Accent5 2" xfId="78" xr:uid="{00000000-0005-0000-0000-000004000000}"/>
    <cellStyle name="20% - Accent6 2" xfId="79" xr:uid="{00000000-0005-0000-0000-000005000000}"/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Accent1 2" xfId="80" xr:uid="{00000000-0005-0000-0000-00000C000000}"/>
    <cellStyle name="40% - Accent2 2" xfId="81" xr:uid="{00000000-0005-0000-0000-00000D000000}"/>
    <cellStyle name="40% - Accent3 2" xfId="82" xr:uid="{00000000-0005-0000-0000-00000E000000}"/>
    <cellStyle name="40% - Accent4 2" xfId="83" xr:uid="{00000000-0005-0000-0000-00000F000000}"/>
    <cellStyle name="40% - Accent5 2" xfId="84" xr:uid="{00000000-0005-0000-0000-000010000000}"/>
    <cellStyle name="40% - Accent6 2" xfId="85" xr:uid="{00000000-0005-0000-0000-000011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Accent1 2" xfId="86" xr:uid="{00000000-0005-0000-0000-000018000000}"/>
    <cellStyle name="60% - Accent2 2" xfId="87" xr:uid="{00000000-0005-0000-0000-000019000000}"/>
    <cellStyle name="60% - Accent3 2" xfId="88" xr:uid="{00000000-0005-0000-0000-00001A000000}"/>
    <cellStyle name="60% - Accent4 2" xfId="89" xr:uid="{00000000-0005-0000-0000-00001B000000}"/>
    <cellStyle name="60% - Accent5 2" xfId="90" xr:uid="{00000000-0005-0000-0000-00001C000000}"/>
    <cellStyle name="60% - Accent6 2" xfId="91" xr:uid="{00000000-0005-0000-0000-00001D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Accent1 2" xfId="94" xr:uid="{00000000-0005-0000-0000-000024000000}"/>
    <cellStyle name="Accent2 2" xfId="95" xr:uid="{00000000-0005-0000-0000-000025000000}"/>
    <cellStyle name="Accent3 2" xfId="96" xr:uid="{00000000-0005-0000-0000-000026000000}"/>
    <cellStyle name="Accent4 2" xfId="97" xr:uid="{00000000-0005-0000-0000-000027000000}"/>
    <cellStyle name="Accent5 2" xfId="98" xr:uid="{00000000-0005-0000-0000-000028000000}"/>
    <cellStyle name="Accent6 2" xfId="99" xr:uid="{00000000-0005-0000-0000-000029000000}"/>
    <cellStyle name="Bad 2" xfId="105" xr:uid="{00000000-0005-0000-0000-00002A000000}"/>
    <cellStyle name="Calc Currency (0)" xfId="19" xr:uid="{00000000-0005-0000-0000-000012000000}"/>
    <cellStyle name="Calc Currency (0) 2" xfId="92" xr:uid="{00000000-0005-0000-0000-00002B000000}"/>
    <cellStyle name="Calculation 2" xfId="106" xr:uid="{00000000-0005-0000-0000-00002C000000}"/>
    <cellStyle name="Check Cell 2" xfId="101" xr:uid="{00000000-0005-0000-0000-00002D000000}"/>
    <cellStyle name="Comma  - Style1" xfId="20" xr:uid="{00000000-0005-0000-0000-000013000000}"/>
    <cellStyle name="Comma  - Style2" xfId="21" xr:uid="{00000000-0005-0000-0000-000014000000}"/>
    <cellStyle name="Comma  - Style3" xfId="22" xr:uid="{00000000-0005-0000-0000-000015000000}"/>
    <cellStyle name="Comma  - Style4" xfId="23" xr:uid="{00000000-0005-0000-0000-000016000000}"/>
    <cellStyle name="Comma  - Style5" xfId="24" xr:uid="{00000000-0005-0000-0000-000017000000}"/>
    <cellStyle name="Comma  - Style6" xfId="25" xr:uid="{00000000-0005-0000-0000-000018000000}"/>
    <cellStyle name="Comma  - Style7" xfId="26" xr:uid="{00000000-0005-0000-0000-000019000000}"/>
    <cellStyle name="Comma  - Style8" xfId="27" xr:uid="{00000000-0005-0000-0000-00001A000000}"/>
    <cellStyle name="custom" xfId="28" xr:uid="{00000000-0005-0000-0000-00001B000000}"/>
    <cellStyle name="Explanatory Text 2" xfId="114" xr:uid="{00000000-0005-0000-0000-000037000000}"/>
    <cellStyle name="Good 2" xfId="117" xr:uid="{00000000-0005-0000-0000-000038000000}"/>
    <cellStyle name="Grey" xfId="29" xr:uid="{00000000-0005-0000-0000-00001C000000}"/>
    <cellStyle name="Header1" xfId="30" xr:uid="{00000000-0005-0000-0000-00001D000000}"/>
    <cellStyle name="Header2" xfId="31" xr:uid="{00000000-0005-0000-0000-00001E000000}"/>
    <cellStyle name="Heading 1 2" xfId="108" xr:uid="{00000000-0005-0000-0000-00003C000000}"/>
    <cellStyle name="Heading 2 2" xfId="109" xr:uid="{00000000-0005-0000-0000-00003D000000}"/>
    <cellStyle name="Heading 3 2" xfId="110" xr:uid="{00000000-0005-0000-0000-00003E000000}"/>
    <cellStyle name="Heading 4 2" xfId="111" xr:uid="{00000000-0005-0000-0000-00003F000000}"/>
    <cellStyle name="Input [yellow]" xfId="33" xr:uid="{00000000-0005-0000-0000-000020000000}"/>
    <cellStyle name="Input 2" xfId="115" xr:uid="{00000000-0005-0000-0000-000042000000}"/>
    <cellStyle name="Linked Cell 2" xfId="104" xr:uid="{00000000-0005-0000-0000-000043000000}"/>
    <cellStyle name="Neutral 2" xfId="102" xr:uid="{00000000-0005-0000-0000-000044000000}"/>
    <cellStyle name="no dec" xfId="34" xr:uid="{00000000-0005-0000-0000-000021000000}"/>
    <cellStyle name="Normal - Style1" xfId="35" xr:uid="{00000000-0005-0000-0000-000023000000}"/>
    <cellStyle name="Normal 2" xfId="36" xr:uid="{00000000-0005-0000-0000-000024000000}"/>
    <cellStyle name="Normal 3" xfId="93" xr:uid="{00000000-0005-0000-0000-000049000000}"/>
    <cellStyle name="Normal 4" xfId="69" xr:uid="{00000000-0005-0000-0000-000025000000}"/>
    <cellStyle name="Normal 5" xfId="70" xr:uid="{00000000-0005-0000-0000-000026000000}"/>
    <cellStyle name="Normal 6" xfId="72" xr:uid="{00000000-0005-0000-0000-000027000000}"/>
    <cellStyle name="Normal 6 2" xfId="133" xr:uid="{8C5938D5-F157-466B-8856-946E9EA38EE0}"/>
    <cellStyle name="Normal 7" xfId="71" xr:uid="{00000000-0005-0000-0000-000028000000}"/>
    <cellStyle name="Normal 8" xfId="118" xr:uid="{00000000-0005-0000-0000-00004E000000}"/>
    <cellStyle name="Note 2" xfId="103" xr:uid="{00000000-0005-0000-0000-00004F000000}"/>
    <cellStyle name="Output 2" xfId="113" xr:uid="{00000000-0005-0000-0000-000050000000}"/>
    <cellStyle name="Percent [2]" xfId="37" xr:uid="{00000000-0005-0000-0000-000029000000}"/>
    <cellStyle name="PIVOT" xfId="38" xr:uid="{00000000-0005-0000-0000-00002A000000}"/>
    <cellStyle name="Title 2" xfId="100" xr:uid="{00000000-0005-0000-0000-000053000000}"/>
    <cellStyle name="Total 2" xfId="112" xr:uid="{00000000-0005-0000-0000-000054000000}"/>
    <cellStyle name="Warning Text 2" xfId="107" xr:uid="{00000000-0005-0000-0000-000055000000}"/>
    <cellStyle name="アクセント 1 2" xfId="39" xr:uid="{00000000-0005-0000-0000-00002B000000}"/>
    <cellStyle name="アクセント 2 2" xfId="40" xr:uid="{00000000-0005-0000-0000-00002C000000}"/>
    <cellStyle name="アクセント 3 2" xfId="41" xr:uid="{00000000-0005-0000-0000-00002D000000}"/>
    <cellStyle name="アクセント 4 2" xfId="42" xr:uid="{00000000-0005-0000-0000-00002E000000}"/>
    <cellStyle name="アクセント 5 2" xfId="43" xr:uid="{00000000-0005-0000-0000-00002F000000}"/>
    <cellStyle name="アクセント 6 2" xfId="44" xr:uid="{00000000-0005-0000-0000-000030000000}"/>
    <cellStyle name="タイトル 2" xfId="45" xr:uid="{00000000-0005-0000-0000-000031000000}"/>
    <cellStyle name="チェック セル 2" xfId="46" xr:uid="{00000000-0005-0000-0000-000032000000}"/>
    <cellStyle name="どちらでもない 2" xfId="47" xr:uid="{00000000-0005-0000-0000-000033000000}"/>
    <cellStyle name="ハイパーリンク" xfId="32" builtinId="8"/>
    <cellStyle name="ハイパーリンク 2" xfId="48" xr:uid="{00000000-0005-0000-0000-000034000000}"/>
    <cellStyle name="メモ 2" xfId="49" xr:uid="{00000000-0005-0000-0000-000035000000}"/>
    <cellStyle name="リンク セル 2" xfId="50" xr:uid="{00000000-0005-0000-0000-000036000000}"/>
    <cellStyle name="悪い 2" xfId="53" xr:uid="{00000000-0005-0000-0000-000037000000}"/>
    <cellStyle name="計算 2" xfId="65" xr:uid="{00000000-0005-0000-0000-000038000000}"/>
    <cellStyle name="警告文 2" xfId="67" xr:uid="{00000000-0005-0000-0000-000039000000}"/>
    <cellStyle name="桁区切り [0.00]" xfId="120" builtinId="3"/>
    <cellStyle name="桁区切り [0.00] 2" xfId="137" xr:uid="{17CB9123-CEBC-41B6-9D63-9EC14A31DD09}"/>
    <cellStyle name="桁区切り 2" xfId="139" xr:uid="{91A6CF54-EF09-4486-AC0D-7E7D874134D4}"/>
    <cellStyle name="見出し 1 2" xfId="61" xr:uid="{00000000-0005-0000-0000-00003A000000}"/>
    <cellStyle name="見出し 2 2" xfId="62" xr:uid="{00000000-0005-0000-0000-00003B000000}"/>
    <cellStyle name="見出し 3 2" xfId="63" xr:uid="{00000000-0005-0000-0000-00003C000000}"/>
    <cellStyle name="見出し 4 2" xfId="64" xr:uid="{00000000-0005-0000-0000-00003D000000}"/>
    <cellStyle name="集計 2" xfId="68" xr:uid="{00000000-0005-0000-0000-00003E000000}"/>
    <cellStyle name="出力 2" xfId="52" xr:uid="{00000000-0005-0000-0000-00003F000000}"/>
    <cellStyle name="説明文 2" xfId="66" xr:uid="{00000000-0005-0000-0000-000040000000}"/>
    <cellStyle name="通貨 [0.00]" xfId="119" builtinId="4"/>
    <cellStyle name="入力 2" xfId="51" xr:uid="{00000000-0005-0000-0000-000041000000}"/>
    <cellStyle name="標準" xfId="0" builtinId="0"/>
    <cellStyle name="標準 10" xfId="122" xr:uid="{A1A5C260-48B0-4AED-B200-E08B87C72FC7}"/>
    <cellStyle name="標準 11" xfId="125" xr:uid="{A1A58241-3A38-4838-839D-BE37DA1F78E8}"/>
    <cellStyle name="標準 12" xfId="126" xr:uid="{C2E9AEED-C271-45FD-AFD3-5E403469B991}"/>
    <cellStyle name="標準 13" xfId="129" xr:uid="{76DD3BEE-457D-462B-84B4-CB0FE08A6245}"/>
    <cellStyle name="標準 13 2" xfId="134" xr:uid="{0E8AFF5C-3CA7-4CD7-B784-2B0E4E478EFD}"/>
    <cellStyle name="標準 13 3" xfId="138" xr:uid="{FCBC278E-ABD2-4F7D-BA53-A62B24AEC09C}"/>
    <cellStyle name="標準 14" xfId="131" xr:uid="{4DBAB7AB-9C67-4DC6-8BBA-B63C7E8BB083}"/>
    <cellStyle name="標準 15" xfId="132" xr:uid="{21949DBA-70A4-457A-AF30-5A7ABA15F72C}"/>
    <cellStyle name="標準 16" xfId="135" xr:uid="{E6495DF0-3855-4094-B7B6-199FDE53B969}"/>
    <cellStyle name="標準 17" xfId="136" xr:uid="{79EF84B0-1DD8-414B-9CA3-3311846CDF64}"/>
    <cellStyle name="標準 2" xfId="54" xr:uid="{00000000-0005-0000-0000-000042000000}"/>
    <cellStyle name="標準 2 2" xfId="121" xr:uid="{4A866C75-31EF-4D37-8B5F-161559081255}"/>
    <cellStyle name="標準 2 2 2" xfId="130" xr:uid="{8572B971-41C5-4491-A3DB-61D5789C51DE}"/>
    <cellStyle name="標準 2 3" xfId="124" xr:uid="{F9FB1225-15FC-4A02-803E-C9145FF35E41}"/>
    <cellStyle name="標準 3" xfId="55" xr:uid="{00000000-0005-0000-0000-000043000000}"/>
    <cellStyle name="標準 3 2" xfId="123" xr:uid="{F0E8A4DD-1581-4976-9034-5AA66482A733}"/>
    <cellStyle name="標準 4" xfId="56" xr:uid="{00000000-0005-0000-0000-000044000000}"/>
    <cellStyle name="標準 4 2" xfId="127" xr:uid="{1F0416E1-8AC8-4F33-A741-DD302DB1B6FC}"/>
    <cellStyle name="標準 5" xfId="57" xr:uid="{00000000-0005-0000-0000-000045000000}"/>
    <cellStyle name="標準 6" xfId="58" xr:uid="{00000000-0005-0000-0000-000046000000}"/>
    <cellStyle name="標準 7" xfId="59" xr:uid="{00000000-0005-0000-0000-000047000000}"/>
    <cellStyle name="標準 8" xfId="116" xr:uid="{00000000-0005-0000-0000-00006B000000}"/>
    <cellStyle name="標準 9" xfId="73" xr:uid="{00000000-0005-0000-0000-0000A3000000}"/>
    <cellStyle name="標準_2005Results&amp;HC_Pairing Apr06 R1" xfId="128" xr:uid="{4DD61F1B-C62C-4DDB-8E4F-214943BEA30D}"/>
    <cellStyle name="良い 2" xfId="60" xr:uid="{00000000-0005-0000-0000-000048000000}"/>
  </cellStyles>
  <dxfs count="5">
    <dxf>
      <font>
        <b/>
        <i val="0"/>
        <color theme="1"/>
      </font>
    </dxf>
    <dxf>
      <font>
        <b/>
        <i val="0"/>
        <color rgb="FFFF9933"/>
      </font>
    </dxf>
    <dxf>
      <font>
        <b/>
        <i val="0"/>
        <color rgb="FF0066FF"/>
      </font>
    </dxf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CC99"/>
      <color rgb="FF99CC00"/>
      <color rgb="FF00CCFF"/>
      <color rgb="FF0066FF"/>
      <color rgb="FFFFFF99"/>
      <color rgb="FFFF33CC"/>
      <color rgb="FFCCFFFF"/>
      <color rgb="FF00FFFF"/>
      <color rgb="FF00CC66"/>
      <color rgb="FF4EBF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&#26377;&#24335;&#2603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01prespe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00%20POSTSPEC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eta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RM%20REVISED%2015%20Month%20SENT%202%202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99-12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0A10Z01"/>
      <sheetName val="C0B10Z01"/>
      <sheetName val="た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OWNLOAD"/>
    </sheetNames>
    <sheetDataSet>
      <sheetData sheetId="0"/>
      <sheetData sheetId="1">
        <row r="1">
          <cell r="A1" t="str">
            <v>31DK</v>
          </cell>
          <cell r="B1">
            <v>31</v>
          </cell>
          <cell r="C1" t="str">
            <v>DK</v>
          </cell>
          <cell r="D1">
            <v>14</v>
          </cell>
        </row>
        <row r="2">
          <cell r="A2" t="str">
            <v>31DN</v>
          </cell>
          <cell r="B2">
            <v>31</v>
          </cell>
          <cell r="C2" t="str">
            <v>DN</v>
          </cell>
          <cell r="D2">
            <v>222</v>
          </cell>
        </row>
        <row r="3">
          <cell r="A3" t="str">
            <v>31HC</v>
          </cell>
          <cell r="B3">
            <v>31</v>
          </cell>
          <cell r="C3" t="str">
            <v>HC</v>
          </cell>
          <cell r="D3">
            <v>43</v>
          </cell>
        </row>
        <row r="4">
          <cell r="A4" t="str">
            <v>31HD</v>
          </cell>
          <cell r="B4">
            <v>31</v>
          </cell>
          <cell r="C4" t="str">
            <v>HD</v>
          </cell>
          <cell r="D4">
            <v>220</v>
          </cell>
        </row>
        <row r="5">
          <cell r="A5" t="str">
            <v>31HL</v>
          </cell>
          <cell r="B5">
            <v>31</v>
          </cell>
          <cell r="C5" t="str">
            <v>HL</v>
          </cell>
          <cell r="D5">
            <v>81</v>
          </cell>
        </row>
        <row r="6">
          <cell r="A6" t="str">
            <v>31HY</v>
          </cell>
          <cell r="B6">
            <v>31</v>
          </cell>
          <cell r="C6" t="str">
            <v>HY</v>
          </cell>
          <cell r="D6">
            <v>99</v>
          </cell>
        </row>
        <row r="7">
          <cell r="A7" t="str">
            <v>31JC</v>
          </cell>
          <cell r="B7">
            <v>31</v>
          </cell>
          <cell r="C7" t="str">
            <v>JC</v>
          </cell>
          <cell r="D7">
            <v>59</v>
          </cell>
        </row>
        <row r="8">
          <cell r="A8" t="str">
            <v>31JD</v>
          </cell>
          <cell r="B8">
            <v>31</v>
          </cell>
          <cell r="C8" t="str">
            <v>JD</v>
          </cell>
          <cell r="D8">
            <v>149</v>
          </cell>
        </row>
        <row r="9">
          <cell r="A9" t="str">
            <v>31MV</v>
          </cell>
          <cell r="B9">
            <v>31</v>
          </cell>
          <cell r="C9" t="str">
            <v>MV</v>
          </cell>
          <cell r="D9">
            <v>1847</v>
          </cell>
        </row>
        <row r="10">
          <cell r="A10" t="str">
            <v>31PL</v>
          </cell>
          <cell r="B10">
            <v>31</v>
          </cell>
          <cell r="C10" t="str">
            <v>PL</v>
          </cell>
          <cell r="D10">
            <v>185</v>
          </cell>
        </row>
        <row r="11">
          <cell r="A11" t="str">
            <v>31RC</v>
          </cell>
          <cell r="B11">
            <v>31</v>
          </cell>
          <cell r="C11" t="str">
            <v>RC</v>
          </cell>
          <cell r="D11">
            <v>278</v>
          </cell>
        </row>
        <row r="12">
          <cell r="A12" t="str">
            <v>31RP</v>
          </cell>
          <cell r="B12">
            <v>31</v>
          </cell>
          <cell r="C12" t="str">
            <v>RP</v>
          </cell>
          <cell r="D12">
            <v>166</v>
          </cell>
        </row>
        <row r="13">
          <cell r="A13" t="str">
            <v>31RV</v>
          </cell>
          <cell r="B13">
            <v>31</v>
          </cell>
          <cell r="C13" t="str">
            <v>RV</v>
          </cell>
          <cell r="D13">
            <v>98</v>
          </cell>
        </row>
        <row r="14">
          <cell r="A14" t="str">
            <v>31RW</v>
          </cell>
          <cell r="B14">
            <v>31</v>
          </cell>
          <cell r="C14" t="str">
            <v>RW</v>
          </cell>
          <cell r="D14">
            <v>5</v>
          </cell>
        </row>
        <row r="15">
          <cell r="A15" t="str">
            <v>31SD</v>
          </cell>
          <cell r="B15">
            <v>31</v>
          </cell>
          <cell r="C15" t="str">
            <v>SD</v>
          </cell>
          <cell r="D15">
            <v>143</v>
          </cell>
        </row>
        <row r="16">
          <cell r="A16" t="str">
            <v>31TJ</v>
          </cell>
          <cell r="B16">
            <v>31</v>
          </cell>
          <cell r="C16" t="str">
            <v>TJ</v>
          </cell>
          <cell r="D16">
            <v>57</v>
          </cell>
        </row>
        <row r="17">
          <cell r="A17" t="str">
            <v>31WJ</v>
          </cell>
          <cell r="B17">
            <v>31</v>
          </cell>
          <cell r="C17" t="str">
            <v>WJ</v>
          </cell>
          <cell r="D17">
            <v>525</v>
          </cell>
        </row>
        <row r="18">
          <cell r="A18" t="str">
            <v>32</v>
          </cell>
          <cell r="B18">
            <v>32</v>
          </cell>
          <cell r="D18">
            <v>2</v>
          </cell>
        </row>
        <row r="19">
          <cell r="A19" t="str">
            <v>32DK</v>
          </cell>
          <cell r="B19">
            <v>32</v>
          </cell>
          <cell r="C19" t="str">
            <v>DK</v>
          </cell>
          <cell r="D19">
            <v>12</v>
          </cell>
        </row>
        <row r="20">
          <cell r="A20" t="str">
            <v>32DN</v>
          </cell>
          <cell r="B20">
            <v>32</v>
          </cell>
          <cell r="C20" t="str">
            <v>DN</v>
          </cell>
          <cell r="D20">
            <v>443</v>
          </cell>
        </row>
        <row r="21">
          <cell r="A21" t="str">
            <v>32DQ</v>
          </cell>
          <cell r="B21">
            <v>32</v>
          </cell>
          <cell r="C21" t="str">
            <v>DQ</v>
          </cell>
          <cell r="D21">
            <v>2</v>
          </cell>
        </row>
        <row r="22">
          <cell r="A22" t="str">
            <v>32HC</v>
          </cell>
          <cell r="B22">
            <v>32</v>
          </cell>
          <cell r="C22" t="str">
            <v>HC</v>
          </cell>
          <cell r="D22">
            <v>51</v>
          </cell>
        </row>
        <row r="23">
          <cell r="A23" t="str">
            <v>32HD</v>
          </cell>
          <cell r="B23">
            <v>32</v>
          </cell>
          <cell r="C23" t="str">
            <v>HD</v>
          </cell>
          <cell r="D23">
            <v>194</v>
          </cell>
        </row>
        <row r="24">
          <cell r="A24" t="str">
            <v>32HL</v>
          </cell>
          <cell r="B24">
            <v>32</v>
          </cell>
          <cell r="C24" t="str">
            <v>HL</v>
          </cell>
          <cell r="D24">
            <v>87</v>
          </cell>
        </row>
        <row r="25">
          <cell r="A25" t="str">
            <v>32HY</v>
          </cell>
          <cell r="B25">
            <v>32</v>
          </cell>
          <cell r="C25" t="str">
            <v>HY</v>
          </cell>
          <cell r="D25">
            <v>142</v>
          </cell>
        </row>
        <row r="26">
          <cell r="A26" t="str">
            <v>32JC</v>
          </cell>
          <cell r="B26">
            <v>32</v>
          </cell>
          <cell r="C26" t="str">
            <v>JC</v>
          </cell>
          <cell r="D26">
            <v>50</v>
          </cell>
        </row>
        <row r="27">
          <cell r="A27" t="str">
            <v>32JD</v>
          </cell>
          <cell r="B27">
            <v>32</v>
          </cell>
          <cell r="C27" t="str">
            <v>JD</v>
          </cell>
          <cell r="D27">
            <v>94</v>
          </cell>
        </row>
        <row r="28">
          <cell r="A28" t="str">
            <v>32MV</v>
          </cell>
          <cell r="B28">
            <v>32</v>
          </cell>
          <cell r="C28" t="str">
            <v>MV</v>
          </cell>
          <cell r="D28">
            <v>1759</v>
          </cell>
        </row>
        <row r="29">
          <cell r="A29" t="str">
            <v>32PL</v>
          </cell>
          <cell r="B29">
            <v>32</v>
          </cell>
          <cell r="C29" t="str">
            <v>PL</v>
          </cell>
          <cell r="D29">
            <v>153</v>
          </cell>
        </row>
        <row r="30">
          <cell r="A30" t="str">
            <v>32RC</v>
          </cell>
          <cell r="B30">
            <v>32</v>
          </cell>
          <cell r="C30" t="str">
            <v>RC</v>
          </cell>
          <cell r="D30">
            <v>171</v>
          </cell>
        </row>
        <row r="31">
          <cell r="A31" t="str">
            <v>32RP</v>
          </cell>
          <cell r="B31">
            <v>32</v>
          </cell>
          <cell r="C31" t="str">
            <v>RP</v>
          </cell>
          <cell r="D31">
            <v>34</v>
          </cell>
        </row>
        <row r="32">
          <cell r="A32" t="str">
            <v>32RV</v>
          </cell>
          <cell r="B32">
            <v>32</v>
          </cell>
          <cell r="C32" t="str">
            <v>RV</v>
          </cell>
          <cell r="D32">
            <v>97</v>
          </cell>
        </row>
        <row r="33">
          <cell r="A33" t="str">
            <v>32RW</v>
          </cell>
          <cell r="B33">
            <v>32</v>
          </cell>
          <cell r="C33" t="str">
            <v>RW</v>
          </cell>
          <cell r="D33">
            <v>5</v>
          </cell>
        </row>
        <row r="34">
          <cell r="A34" t="str">
            <v>32SD</v>
          </cell>
          <cell r="B34">
            <v>32</v>
          </cell>
          <cell r="C34" t="str">
            <v>SD</v>
          </cell>
          <cell r="D34">
            <v>88</v>
          </cell>
        </row>
        <row r="35">
          <cell r="A35" t="str">
            <v>32TJ</v>
          </cell>
          <cell r="B35">
            <v>32</v>
          </cell>
          <cell r="C35" t="str">
            <v>TJ</v>
          </cell>
          <cell r="D35">
            <v>45</v>
          </cell>
        </row>
        <row r="36">
          <cell r="A36" t="str">
            <v>32WJ</v>
          </cell>
          <cell r="B36">
            <v>32</v>
          </cell>
          <cell r="C36" t="str">
            <v>WJ</v>
          </cell>
          <cell r="D36">
            <v>1088</v>
          </cell>
        </row>
        <row r="37">
          <cell r="A37" t="str">
            <v>33DK</v>
          </cell>
          <cell r="B37">
            <v>33</v>
          </cell>
          <cell r="C37" t="str">
            <v>DK</v>
          </cell>
          <cell r="D37">
            <v>20</v>
          </cell>
        </row>
        <row r="38">
          <cell r="A38" t="str">
            <v>33DN</v>
          </cell>
          <cell r="B38">
            <v>33</v>
          </cell>
          <cell r="C38" t="str">
            <v>DN</v>
          </cell>
          <cell r="D38">
            <v>287</v>
          </cell>
        </row>
        <row r="39">
          <cell r="A39" t="str">
            <v>33DQ</v>
          </cell>
          <cell r="B39">
            <v>33</v>
          </cell>
          <cell r="C39" t="str">
            <v>DQ</v>
          </cell>
          <cell r="D39">
            <v>4</v>
          </cell>
        </row>
        <row r="40">
          <cell r="A40" t="str">
            <v>33HC</v>
          </cell>
          <cell r="B40">
            <v>33</v>
          </cell>
          <cell r="C40" t="str">
            <v>HC</v>
          </cell>
          <cell r="D40">
            <v>50</v>
          </cell>
        </row>
        <row r="41">
          <cell r="A41" t="str">
            <v>33HD</v>
          </cell>
          <cell r="B41">
            <v>33</v>
          </cell>
          <cell r="C41" t="str">
            <v>HD</v>
          </cell>
          <cell r="D41">
            <v>193</v>
          </cell>
        </row>
        <row r="42">
          <cell r="A42" t="str">
            <v>33HL</v>
          </cell>
          <cell r="B42">
            <v>33</v>
          </cell>
          <cell r="C42" t="str">
            <v>HL</v>
          </cell>
          <cell r="D42">
            <v>99</v>
          </cell>
        </row>
        <row r="43">
          <cell r="A43" t="str">
            <v>33HY</v>
          </cell>
          <cell r="B43">
            <v>33</v>
          </cell>
          <cell r="C43" t="str">
            <v>HY</v>
          </cell>
          <cell r="D43">
            <v>122</v>
          </cell>
        </row>
        <row r="44">
          <cell r="A44" t="str">
            <v>33JC</v>
          </cell>
          <cell r="B44">
            <v>33</v>
          </cell>
          <cell r="C44" t="str">
            <v>JC</v>
          </cell>
          <cell r="D44">
            <v>55</v>
          </cell>
        </row>
        <row r="45">
          <cell r="A45" t="str">
            <v>33JD</v>
          </cell>
          <cell r="B45">
            <v>33</v>
          </cell>
          <cell r="C45" t="str">
            <v>JD</v>
          </cell>
          <cell r="D45">
            <v>69</v>
          </cell>
        </row>
        <row r="46">
          <cell r="A46" t="str">
            <v>33MV</v>
          </cell>
          <cell r="B46">
            <v>33</v>
          </cell>
          <cell r="C46" t="str">
            <v>MV</v>
          </cell>
          <cell r="D46">
            <v>1370</v>
          </cell>
        </row>
        <row r="47">
          <cell r="A47" t="str">
            <v>33PL</v>
          </cell>
          <cell r="B47">
            <v>33</v>
          </cell>
          <cell r="C47" t="str">
            <v>PL</v>
          </cell>
          <cell r="D47">
            <v>2</v>
          </cell>
        </row>
        <row r="48">
          <cell r="A48" t="str">
            <v>33RC</v>
          </cell>
          <cell r="B48">
            <v>33</v>
          </cell>
          <cell r="C48" t="str">
            <v>RC</v>
          </cell>
          <cell r="D48">
            <v>220</v>
          </cell>
        </row>
        <row r="49">
          <cell r="A49" t="str">
            <v>33RP</v>
          </cell>
          <cell r="B49">
            <v>33</v>
          </cell>
          <cell r="C49" t="str">
            <v>RP</v>
          </cell>
          <cell r="D49">
            <v>93</v>
          </cell>
        </row>
        <row r="50">
          <cell r="A50" t="str">
            <v>33RV</v>
          </cell>
          <cell r="B50">
            <v>33</v>
          </cell>
          <cell r="C50" t="str">
            <v>RV</v>
          </cell>
          <cell r="D50">
            <v>37</v>
          </cell>
        </row>
        <row r="51">
          <cell r="A51" t="str">
            <v>33SD</v>
          </cell>
          <cell r="B51">
            <v>33</v>
          </cell>
          <cell r="C51" t="str">
            <v>SD</v>
          </cell>
          <cell r="D51">
            <v>93</v>
          </cell>
        </row>
        <row r="52">
          <cell r="A52" t="str">
            <v>33TJ</v>
          </cell>
          <cell r="B52">
            <v>33</v>
          </cell>
          <cell r="C52" t="str">
            <v>TJ</v>
          </cell>
          <cell r="D52">
            <v>50</v>
          </cell>
        </row>
        <row r="53">
          <cell r="A53" t="str">
            <v>33WJ</v>
          </cell>
          <cell r="B53">
            <v>33</v>
          </cell>
          <cell r="C53" t="str">
            <v>WJ</v>
          </cell>
          <cell r="D53">
            <v>461</v>
          </cell>
        </row>
        <row r="54">
          <cell r="A54" t="str">
            <v>35</v>
          </cell>
          <cell r="B54">
            <v>35</v>
          </cell>
          <cell r="D54">
            <v>2</v>
          </cell>
        </row>
        <row r="55">
          <cell r="A55" t="str">
            <v>35DK</v>
          </cell>
          <cell r="B55">
            <v>35</v>
          </cell>
          <cell r="C55" t="str">
            <v>DK</v>
          </cell>
          <cell r="D55">
            <v>35</v>
          </cell>
        </row>
        <row r="56">
          <cell r="A56" t="str">
            <v>35DN</v>
          </cell>
          <cell r="B56">
            <v>35</v>
          </cell>
          <cell r="C56" t="str">
            <v>DN</v>
          </cell>
          <cell r="D56">
            <v>257</v>
          </cell>
        </row>
        <row r="57">
          <cell r="A57" t="str">
            <v>35HC</v>
          </cell>
          <cell r="B57">
            <v>35</v>
          </cell>
          <cell r="C57" t="str">
            <v>HC</v>
          </cell>
          <cell r="D57">
            <v>39</v>
          </cell>
        </row>
        <row r="58">
          <cell r="A58" t="str">
            <v>35HD</v>
          </cell>
          <cell r="B58">
            <v>35</v>
          </cell>
          <cell r="C58" t="str">
            <v>HD</v>
          </cell>
          <cell r="D58">
            <v>193</v>
          </cell>
        </row>
        <row r="59">
          <cell r="A59" t="str">
            <v>35HL</v>
          </cell>
          <cell r="B59">
            <v>35</v>
          </cell>
          <cell r="C59" t="str">
            <v>HL</v>
          </cell>
          <cell r="D59">
            <v>82</v>
          </cell>
        </row>
        <row r="60">
          <cell r="A60" t="str">
            <v>35HY</v>
          </cell>
          <cell r="B60">
            <v>35</v>
          </cell>
          <cell r="C60" t="str">
            <v>HY</v>
          </cell>
          <cell r="D60">
            <v>97</v>
          </cell>
        </row>
        <row r="61">
          <cell r="A61" t="str">
            <v>35JD</v>
          </cell>
          <cell r="B61">
            <v>35</v>
          </cell>
          <cell r="C61" t="str">
            <v>JD</v>
          </cell>
          <cell r="D61">
            <v>156</v>
          </cell>
        </row>
        <row r="62">
          <cell r="A62" t="str">
            <v>35MV</v>
          </cell>
          <cell r="B62">
            <v>35</v>
          </cell>
          <cell r="C62" t="str">
            <v>MV</v>
          </cell>
          <cell r="D62">
            <v>1555</v>
          </cell>
        </row>
        <row r="63">
          <cell r="A63" t="str">
            <v>35PL</v>
          </cell>
          <cell r="B63">
            <v>35</v>
          </cell>
          <cell r="C63" t="str">
            <v>PL</v>
          </cell>
          <cell r="D63">
            <v>230</v>
          </cell>
        </row>
        <row r="64">
          <cell r="A64" t="str">
            <v>35RC</v>
          </cell>
          <cell r="B64">
            <v>35</v>
          </cell>
          <cell r="C64" t="str">
            <v>RC</v>
          </cell>
          <cell r="D64">
            <v>311</v>
          </cell>
        </row>
        <row r="65">
          <cell r="A65" t="str">
            <v>35RP</v>
          </cell>
          <cell r="B65">
            <v>35</v>
          </cell>
          <cell r="C65" t="str">
            <v>RP</v>
          </cell>
          <cell r="D65">
            <v>134</v>
          </cell>
        </row>
        <row r="66">
          <cell r="A66" t="str">
            <v>35RV</v>
          </cell>
          <cell r="B66">
            <v>35</v>
          </cell>
          <cell r="C66" t="str">
            <v>RV</v>
          </cell>
          <cell r="D66">
            <v>61</v>
          </cell>
        </row>
        <row r="67">
          <cell r="A67" t="str">
            <v>35RW</v>
          </cell>
          <cell r="B67">
            <v>35</v>
          </cell>
          <cell r="C67" t="str">
            <v>RW</v>
          </cell>
          <cell r="D67">
            <v>5</v>
          </cell>
        </row>
        <row r="68">
          <cell r="A68" t="str">
            <v>35SD</v>
          </cell>
          <cell r="B68">
            <v>35</v>
          </cell>
          <cell r="C68" t="str">
            <v>SD</v>
          </cell>
          <cell r="D68">
            <v>150</v>
          </cell>
        </row>
        <row r="69">
          <cell r="A69" t="str">
            <v>35TJ</v>
          </cell>
          <cell r="B69">
            <v>35</v>
          </cell>
          <cell r="C69" t="str">
            <v>TJ</v>
          </cell>
          <cell r="D69">
            <v>59</v>
          </cell>
        </row>
        <row r="70">
          <cell r="A70" t="str">
            <v>35WJ</v>
          </cell>
          <cell r="B70">
            <v>35</v>
          </cell>
          <cell r="C70" t="str">
            <v>WJ</v>
          </cell>
          <cell r="D70">
            <v>419</v>
          </cell>
        </row>
        <row r="71">
          <cell r="A71" t="str">
            <v>41</v>
          </cell>
          <cell r="B71">
            <v>41</v>
          </cell>
          <cell r="D71">
            <v>1</v>
          </cell>
        </row>
        <row r="72">
          <cell r="A72" t="str">
            <v>41DK</v>
          </cell>
          <cell r="B72">
            <v>41</v>
          </cell>
          <cell r="C72" t="str">
            <v>DK</v>
          </cell>
          <cell r="D72">
            <v>41</v>
          </cell>
        </row>
        <row r="73">
          <cell r="A73" t="str">
            <v>41DN</v>
          </cell>
          <cell r="B73">
            <v>41</v>
          </cell>
          <cell r="C73" t="str">
            <v>DN</v>
          </cell>
          <cell r="D73">
            <v>248</v>
          </cell>
        </row>
        <row r="74">
          <cell r="A74" t="str">
            <v>41DQ</v>
          </cell>
          <cell r="B74">
            <v>41</v>
          </cell>
          <cell r="C74" t="str">
            <v>DQ</v>
          </cell>
          <cell r="D74">
            <v>23</v>
          </cell>
        </row>
        <row r="75">
          <cell r="A75" t="str">
            <v>41HC</v>
          </cell>
          <cell r="B75">
            <v>41</v>
          </cell>
          <cell r="C75" t="str">
            <v>HC</v>
          </cell>
          <cell r="D75">
            <v>32</v>
          </cell>
        </row>
        <row r="76">
          <cell r="A76" t="str">
            <v>41HD</v>
          </cell>
          <cell r="B76">
            <v>41</v>
          </cell>
          <cell r="C76" t="str">
            <v>HD</v>
          </cell>
          <cell r="D76">
            <v>109</v>
          </cell>
        </row>
        <row r="77">
          <cell r="A77" t="str">
            <v>41HL</v>
          </cell>
          <cell r="B77">
            <v>41</v>
          </cell>
          <cell r="C77" t="str">
            <v>HL</v>
          </cell>
          <cell r="D77">
            <v>42</v>
          </cell>
        </row>
        <row r="78">
          <cell r="A78" t="str">
            <v>41HY</v>
          </cell>
          <cell r="B78">
            <v>41</v>
          </cell>
          <cell r="C78" t="str">
            <v>HY</v>
          </cell>
          <cell r="D78">
            <v>57</v>
          </cell>
        </row>
        <row r="79">
          <cell r="A79" t="str">
            <v>41JC</v>
          </cell>
          <cell r="B79">
            <v>41</v>
          </cell>
          <cell r="C79" t="str">
            <v>JC</v>
          </cell>
          <cell r="D79">
            <v>54</v>
          </cell>
        </row>
        <row r="80">
          <cell r="A80" t="str">
            <v>41JD</v>
          </cell>
          <cell r="B80">
            <v>41</v>
          </cell>
          <cell r="C80" t="str">
            <v>JD</v>
          </cell>
          <cell r="D80">
            <v>165</v>
          </cell>
        </row>
        <row r="81">
          <cell r="A81" t="str">
            <v>41MV</v>
          </cell>
          <cell r="B81">
            <v>41</v>
          </cell>
          <cell r="C81" t="str">
            <v>MV</v>
          </cell>
          <cell r="D81">
            <v>902</v>
          </cell>
        </row>
        <row r="82">
          <cell r="A82" t="str">
            <v>41PL</v>
          </cell>
          <cell r="B82">
            <v>41</v>
          </cell>
          <cell r="C82" t="str">
            <v>PL</v>
          </cell>
          <cell r="D82">
            <v>129</v>
          </cell>
        </row>
        <row r="83">
          <cell r="A83" t="str">
            <v>41RC</v>
          </cell>
          <cell r="B83">
            <v>41</v>
          </cell>
          <cell r="C83" t="str">
            <v>RC</v>
          </cell>
          <cell r="D83">
            <v>292</v>
          </cell>
        </row>
        <row r="84">
          <cell r="A84" t="str">
            <v>41RP</v>
          </cell>
          <cell r="B84">
            <v>41</v>
          </cell>
          <cell r="C84" t="str">
            <v>RP</v>
          </cell>
          <cell r="D84">
            <v>153</v>
          </cell>
        </row>
        <row r="85">
          <cell r="A85" t="str">
            <v>41RV</v>
          </cell>
          <cell r="B85">
            <v>41</v>
          </cell>
          <cell r="C85" t="str">
            <v>RV</v>
          </cell>
          <cell r="D85">
            <v>11</v>
          </cell>
        </row>
        <row r="86">
          <cell r="A86" t="str">
            <v>41SD</v>
          </cell>
          <cell r="B86">
            <v>41</v>
          </cell>
          <cell r="C86" t="str">
            <v>SD</v>
          </cell>
          <cell r="D86">
            <v>163</v>
          </cell>
        </row>
        <row r="87">
          <cell r="A87" t="str">
            <v>41TJ</v>
          </cell>
          <cell r="B87">
            <v>41</v>
          </cell>
          <cell r="C87" t="str">
            <v>TJ</v>
          </cell>
          <cell r="D87">
            <v>56</v>
          </cell>
        </row>
        <row r="88">
          <cell r="A88" t="str">
            <v>41WJ</v>
          </cell>
          <cell r="B88">
            <v>41</v>
          </cell>
          <cell r="C88" t="str">
            <v>WJ</v>
          </cell>
          <cell r="D88">
            <v>324</v>
          </cell>
        </row>
        <row r="89">
          <cell r="A89" t="str">
            <v>42</v>
          </cell>
          <cell r="B89">
            <v>42</v>
          </cell>
          <cell r="D89">
            <v>1</v>
          </cell>
        </row>
        <row r="90">
          <cell r="A90" t="str">
            <v>42DK</v>
          </cell>
          <cell r="B90">
            <v>42</v>
          </cell>
          <cell r="C90" t="str">
            <v>DK</v>
          </cell>
          <cell r="D90">
            <v>120</v>
          </cell>
        </row>
        <row r="91">
          <cell r="A91" t="str">
            <v>42DN</v>
          </cell>
          <cell r="B91">
            <v>42</v>
          </cell>
          <cell r="C91" t="str">
            <v>DN</v>
          </cell>
          <cell r="D91">
            <v>306</v>
          </cell>
        </row>
        <row r="92">
          <cell r="A92" t="str">
            <v>42DQ</v>
          </cell>
          <cell r="B92">
            <v>42</v>
          </cell>
          <cell r="C92" t="str">
            <v>DQ</v>
          </cell>
          <cell r="D92">
            <v>25</v>
          </cell>
        </row>
        <row r="93">
          <cell r="A93" t="str">
            <v>42HC</v>
          </cell>
          <cell r="B93">
            <v>42</v>
          </cell>
          <cell r="C93" t="str">
            <v>HC</v>
          </cell>
          <cell r="D93">
            <v>73</v>
          </cell>
        </row>
        <row r="94">
          <cell r="A94" t="str">
            <v>42HD</v>
          </cell>
          <cell r="B94">
            <v>42</v>
          </cell>
          <cell r="C94" t="str">
            <v>HD</v>
          </cell>
          <cell r="D94">
            <v>207</v>
          </cell>
        </row>
        <row r="95">
          <cell r="A95" t="str">
            <v>42HL</v>
          </cell>
          <cell r="B95">
            <v>42</v>
          </cell>
          <cell r="C95" t="str">
            <v>HL</v>
          </cell>
          <cell r="D95">
            <v>160</v>
          </cell>
        </row>
        <row r="96">
          <cell r="A96" t="str">
            <v>42HY</v>
          </cell>
          <cell r="B96">
            <v>42</v>
          </cell>
          <cell r="C96" t="str">
            <v>HY</v>
          </cell>
          <cell r="D96">
            <v>106</v>
          </cell>
        </row>
        <row r="97">
          <cell r="A97" t="str">
            <v>42JC</v>
          </cell>
          <cell r="B97">
            <v>42</v>
          </cell>
          <cell r="C97" t="str">
            <v>JC</v>
          </cell>
          <cell r="D97">
            <v>68</v>
          </cell>
        </row>
        <row r="98">
          <cell r="A98" t="str">
            <v>42JD</v>
          </cell>
          <cell r="B98">
            <v>42</v>
          </cell>
          <cell r="C98" t="str">
            <v>JD</v>
          </cell>
          <cell r="D98">
            <v>151</v>
          </cell>
        </row>
        <row r="99">
          <cell r="A99" t="str">
            <v>42MV</v>
          </cell>
          <cell r="B99">
            <v>42</v>
          </cell>
          <cell r="C99" t="str">
            <v>MV</v>
          </cell>
          <cell r="D99">
            <v>1436</v>
          </cell>
        </row>
        <row r="100">
          <cell r="A100" t="str">
            <v>42PL</v>
          </cell>
          <cell r="B100">
            <v>42</v>
          </cell>
          <cell r="C100" t="str">
            <v>PL</v>
          </cell>
          <cell r="D100">
            <v>140</v>
          </cell>
        </row>
        <row r="101">
          <cell r="A101" t="str">
            <v>42PT</v>
          </cell>
          <cell r="B101">
            <v>42</v>
          </cell>
          <cell r="C101" t="str">
            <v>PT</v>
          </cell>
          <cell r="D101">
            <v>1</v>
          </cell>
        </row>
        <row r="102">
          <cell r="A102" t="str">
            <v>42RC</v>
          </cell>
          <cell r="B102">
            <v>42</v>
          </cell>
          <cell r="C102" t="str">
            <v>RC</v>
          </cell>
          <cell r="D102">
            <v>301</v>
          </cell>
        </row>
        <row r="103">
          <cell r="A103" t="str">
            <v>42RP</v>
          </cell>
          <cell r="B103">
            <v>42</v>
          </cell>
          <cell r="C103" t="str">
            <v>RP</v>
          </cell>
          <cell r="D103">
            <v>183</v>
          </cell>
        </row>
        <row r="104">
          <cell r="A104" t="str">
            <v>42RV</v>
          </cell>
          <cell r="B104">
            <v>42</v>
          </cell>
          <cell r="C104" t="str">
            <v>RV</v>
          </cell>
          <cell r="D104">
            <v>34</v>
          </cell>
        </row>
        <row r="105">
          <cell r="A105" t="str">
            <v>42SD</v>
          </cell>
          <cell r="B105">
            <v>42</v>
          </cell>
          <cell r="C105" t="str">
            <v>SD</v>
          </cell>
          <cell r="D105">
            <v>147</v>
          </cell>
        </row>
        <row r="106">
          <cell r="A106" t="str">
            <v>42TJ</v>
          </cell>
          <cell r="B106">
            <v>42</v>
          </cell>
          <cell r="C106" t="str">
            <v>TJ</v>
          </cell>
          <cell r="D106">
            <v>51</v>
          </cell>
        </row>
        <row r="107">
          <cell r="A107" t="str">
            <v>42WJ</v>
          </cell>
          <cell r="B107">
            <v>42</v>
          </cell>
          <cell r="C107" t="str">
            <v>WJ</v>
          </cell>
          <cell r="D107">
            <v>753</v>
          </cell>
        </row>
        <row r="108">
          <cell r="A108" t="str">
            <v>43</v>
          </cell>
          <cell r="B108">
            <v>43</v>
          </cell>
          <cell r="D108">
            <v>2</v>
          </cell>
        </row>
        <row r="109">
          <cell r="A109" t="str">
            <v>43DK</v>
          </cell>
          <cell r="B109">
            <v>43</v>
          </cell>
          <cell r="C109" t="str">
            <v>DK</v>
          </cell>
          <cell r="D109">
            <v>7</v>
          </cell>
        </row>
        <row r="110">
          <cell r="A110" t="str">
            <v>43DN</v>
          </cell>
          <cell r="B110">
            <v>43</v>
          </cell>
          <cell r="C110" t="str">
            <v>DN</v>
          </cell>
          <cell r="D110">
            <v>181</v>
          </cell>
        </row>
        <row r="111">
          <cell r="A111" t="str">
            <v>43DQ</v>
          </cell>
          <cell r="B111">
            <v>43</v>
          </cell>
          <cell r="C111" t="str">
            <v>DQ</v>
          </cell>
          <cell r="D111">
            <v>2</v>
          </cell>
        </row>
        <row r="112">
          <cell r="A112" t="str">
            <v>43HD</v>
          </cell>
          <cell r="B112">
            <v>43</v>
          </cell>
          <cell r="C112" t="str">
            <v>HD</v>
          </cell>
          <cell r="D112">
            <v>155</v>
          </cell>
        </row>
        <row r="113">
          <cell r="A113" t="str">
            <v>43HY</v>
          </cell>
          <cell r="B113">
            <v>43</v>
          </cell>
          <cell r="C113" t="str">
            <v>HY</v>
          </cell>
          <cell r="D113">
            <v>76</v>
          </cell>
        </row>
        <row r="114">
          <cell r="A114" t="str">
            <v>43JC</v>
          </cell>
          <cell r="B114">
            <v>43</v>
          </cell>
          <cell r="C114" t="str">
            <v>JC</v>
          </cell>
          <cell r="D114">
            <v>64</v>
          </cell>
        </row>
        <row r="115">
          <cell r="A115" t="str">
            <v>43JD</v>
          </cell>
          <cell r="B115">
            <v>43</v>
          </cell>
          <cell r="C115" t="str">
            <v>JD</v>
          </cell>
          <cell r="D115">
            <v>133</v>
          </cell>
        </row>
        <row r="116">
          <cell r="A116" t="str">
            <v>43MV</v>
          </cell>
          <cell r="B116">
            <v>43</v>
          </cell>
          <cell r="C116" t="str">
            <v>MV</v>
          </cell>
          <cell r="D116">
            <v>930</v>
          </cell>
        </row>
        <row r="117">
          <cell r="A117" t="str">
            <v>43PT</v>
          </cell>
          <cell r="B117">
            <v>43</v>
          </cell>
          <cell r="C117" t="str">
            <v>PT</v>
          </cell>
          <cell r="D117">
            <v>1</v>
          </cell>
        </row>
        <row r="118">
          <cell r="A118" t="str">
            <v>43RC</v>
          </cell>
          <cell r="B118">
            <v>43</v>
          </cell>
          <cell r="C118" t="str">
            <v>RC</v>
          </cell>
          <cell r="D118">
            <v>131</v>
          </cell>
        </row>
        <row r="119">
          <cell r="A119" t="str">
            <v>43RP</v>
          </cell>
          <cell r="B119">
            <v>43</v>
          </cell>
          <cell r="C119" t="str">
            <v>RP</v>
          </cell>
          <cell r="D119">
            <v>123</v>
          </cell>
        </row>
        <row r="120">
          <cell r="A120" t="str">
            <v>43RV</v>
          </cell>
          <cell r="B120">
            <v>43</v>
          </cell>
          <cell r="C120" t="str">
            <v>RV</v>
          </cell>
          <cell r="D120">
            <v>15</v>
          </cell>
        </row>
        <row r="121">
          <cell r="A121" t="str">
            <v>43SD</v>
          </cell>
          <cell r="B121">
            <v>43</v>
          </cell>
          <cell r="C121" t="str">
            <v>SD</v>
          </cell>
          <cell r="D121">
            <v>123</v>
          </cell>
        </row>
        <row r="122">
          <cell r="A122" t="str">
            <v>43TJ</v>
          </cell>
          <cell r="B122">
            <v>43</v>
          </cell>
          <cell r="C122" t="str">
            <v>TJ</v>
          </cell>
          <cell r="D122">
            <v>50</v>
          </cell>
        </row>
        <row r="123">
          <cell r="A123" t="str">
            <v>43WJ</v>
          </cell>
          <cell r="B123">
            <v>43</v>
          </cell>
          <cell r="C123" t="str">
            <v>WJ</v>
          </cell>
          <cell r="D123">
            <v>344</v>
          </cell>
        </row>
        <row r="124">
          <cell r="A124" t="str">
            <v>44</v>
          </cell>
          <cell r="B124">
            <v>44</v>
          </cell>
          <cell r="D124">
            <v>2</v>
          </cell>
        </row>
        <row r="125">
          <cell r="A125" t="str">
            <v>44DK</v>
          </cell>
          <cell r="B125">
            <v>44</v>
          </cell>
          <cell r="C125" t="str">
            <v>DK</v>
          </cell>
          <cell r="D125">
            <v>8</v>
          </cell>
        </row>
        <row r="126">
          <cell r="A126" t="str">
            <v>44DN</v>
          </cell>
          <cell r="B126">
            <v>44</v>
          </cell>
          <cell r="C126" t="str">
            <v>DN</v>
          </cell>
          <cell r="D126">
            <v>92</v>
          </cell>
        </row>
        <row r="127">
          <cell r="A127" t="str">
            <v>44HC</v>
          </cell>
          <cell r="B127">
            <v>44</v>
          </cell>
          <cell r="C127" t="str">
            <v>HC</v>
          </cell>
          <cell r="D127">
            <v>32</v>
          </cell>
        </row>
        <row r="128">
          <cell r="A128" t="str">
            <v>44HD</v>
          </cell>
          <cell r="B128">
            <v>44</v>
          </cell>
          <cell r="C128" t="str">
            <v>HD</v>
          </cell>
          <cell r="D128">
            <v>147</v>
          </cell>
        </row>
        <row r="129">
          <cell r="A129" t="str">
            <v>44HL</v>
          </cell>
          <cell r="B129">
            <v>44</v>
          </cell>
          <cell r="C129" t="str">
            <v>HL</v>
          </cell>
          <cell r="D129">
            <v>64</v>
          </cell>
        </row>
        <row r="130">
          <cell r="A130" t="str">
            <v>44HY</v>
          </cell>
          <cell r="B130">
            <v>44</v>
          </cell>
          <cell r="C130" t="str">
            <v>HY</v>
          </cell>
          <cell r="D130">
            <v>44</v>
          </cell>
        </row>
        <row r="131">
          <cell r="A131" t="str">
            <v>44JC</v>
          </cell>
          <cell r="B131">
            <v>44</v>
          </cell>
          <cell r="C131" t="str">
            <v>JC</v>
          </cell>
          <cell r="D131">
            <v>42</v>
          </cell>
        </row>
        <row r="132">
          <cell r="A132" t="str">
            <v>44JD</v>
          </cell>
          <cell r="B132">
            <v>44</v>
          </cell>
          <cell r="C132" t="str">
            <v>JD</v>
          </cell>
          <cell r="D132">
            <v>111</v>
          </cell>
        </row>
        <row r="133">
          <cell r="A133" t="str">
            <v>44MV</v>
          </cell>
          <cell r="B133">
            <v>44</v>
          </cell>
          <cell r="C133" t="str">
            <v>MV</v>
          </cell>
          <cell r="D133">
            <v>881</v>
          </cell>
        </row>
        <row r="134">
          <cell r="A134" t="str">
            <v>44PL</v>
          </cell>
          <cell r="B134">
            <v>44</v>
          </cell>
          <cell r="C134" t="str">
            <v>PL</v>
          </cell>
          <cell r="D134">
            <v>135</v>
          </cell>
        </row>
        <row r="135">
          <cell r="A135" t="str">
            <v>44RC</v>
          </cell>
          <cell r="B135">
            <v>44</v>
          </cell>
          <cell r="C135" t="str">
            <v>RC</v>
          </cell>
          <cell r="D135">
            <v>139</v>
          </cell>
        </row>
        <row r="136">
          <cell r="A136" t="str">
            <v>44RP</v>
          </cell>
          <cell r="B136">
            <v>44</v>
          </cell>
          <cell r="C136" t="str">
            <v>RP</v>
          </cell>
          <cell r="D136">
            <v>127</v>
          </cell>
        </row>
        <row r="137">
          <cell r="A137" t="str">
            <v>44RV</v>
          </cell>
          <cell r="B137">
            <v>44</v>
          </cell>
          <cell r="C137" t="str">
            <v>RV</v>
          </cell>
          <cell r="D137">
            <v>27</v>
          </cell>
        </row>
        <row r="138">
          <cell r="A138" t="str">
            <v>44SD</v>
          </cell>
          <cell r="B138">
            <v>44</v>
          </cell>
          <cell r="C138" t="str">
            <v>SD</v>
          </cell>
          <cell r="D138">
            <v>104</v>
          </cell>
        </row>
        <row r="139">
          <cell r="A139" t="str">
            <v>44TJ</v>
          </cell>
          <cell r="B139">
            <v>44</v>
          </cell>
          <cell r="C139" t="str">
            <v>TJ</v>
          </cell>
          <cell r="D139">
            <v>19</v>
          </cell>
        </row>
        <row r="140">
          <cell r="A140" t="str">
            <v>44WJ</v>
          </cell>
          <cell r="B140">
            <v>44</v>
          </cell>
          <cell r="C140" t="str">
            <v>WJ</v>
          </cell>
          <cell r="D140">
            <v>242</v>
          </cell>
        </row>
        <row r="141">
          <cell r="A141" t="str">
            <v>51</v>
          </cell>
          <cell r="B141">
            <v>51</v>
          </cell>
          <cell r="D141">
            <v>1</v>
          </cell>
        </row>
        <row r="142">
          <cell r="A142" t="str">
            <v>51DN</v>
          </cell>
          <cell r="B142">
            <v>51</v>
          </cell>
          <cell r="C142" t="str">
            <v>DN</v>
          </cell>
          <cell r="D142">
            <v>379</v>
          </cell>
        </row>
        <row r="143">
          <cell r="A143" t="str">
            <v>51HC</v>
          </cell>
          <cell r="B143">
            <v>51</v>
          </cell>
          <cell r="C143" t="str">
            <v>HC</v>
          </cell>
          <cell r="D143">
            <v>32</v>
          </cell>
        </row>
        <row r="144">
          <cell r="A144" t="str">
            <v>51HD</v>
          </cell>
          <cell r="B144">
            <v>51</v>
          </cell>
          <cell r="C144" t="str">
            <v>HD</v>
          </cell>
          <cell r="D144">
            <v>200</v>
          </cell>
        </row>
        <row r="145">
          <cell r="A145" t="str">
            <v>51HL</v>
          </cell>
          <cell r="B145">
            <v>51</v>
          </cell>
          <cell r="C145" t="str">
            <v>HL</v>
          </cell>
          <cell r="D145">
            <v>49</v>
          </cell>
        </row>
        <row r="146">
          <cell r="A146" t="str">
            <v>51HY</v>
          </cell>
          <cell r="B146">
            <v>51</v>
          </cell>
          <cell r="C146" t="str">
            <v>HY</v>
          </cell>
          <cell r="D146">
            <v>54</v>
          </cell>
        </row>
        <row r="147">
          <cell r="A147" t="str">
            <v>51JC</v>
          </cell>
          <cell r="B147">
            <v>51</v>
          </cell>
          <cell r="C147" t="str">
            <v>JC</v>
          </cell>
          <cell r="D147">
            <v>53</v>
          </cell>
        </row>
        <row r="148">
          <cell r="A148" t="str">
            <v>51JD</v>
          </cell>
          <cell r="B148">
            <v>51</v>
          </cell>
          <cell r="C148" t="str">
            <v>JD</v>
          </cell>
          <cell r="D148">
            <v>139</v>
          </cell>
        </row>
        <row r="149">
          <cell r="A149" t="str">
            <v>51MV</v>
          </cell>
          <cell r="B149">
            <v>51</v>
          </cell>
          <cell r="C149" t="str">
            <v>MV</v>
          </cell>
          <cell r="D149">
            <v>1447</v>
          </cell>
        </row>
        <row r="150">
          <cell r="A150" t="str">
            <v>51PT</v>
          </cell>
          <cell r="B150">
            <v>51</v>
          </cell>
          <cell r="C150" t="str">
            <v>PT</v>
          </cell>
          <cell r="D150">
            <v>1</v>
          </cell>
        </row>
        <row r="151">
          <cell r="A151" t="str">
            <v>51RC</v>
          </cell>
          <cell r="B151">
            <v>51</v>
          </cell>
          <cell r="C151" t="str">
            <v>RC</v>
          </cell>
          <cell r="D151">
            <v>235</v>
          </cell>
        </row>
        <row r="152">
          <cell r="A152" t="str">
            <v>51RP</v>
          </cell>
          <cell r="B152">
            <v>51</v>
          </cell>
          <cell r="C152" t="str">
            <v>RP</v>
          </cell>
          <cell r="D152">
            <v>98</v>
          </cell>
        </row>
        <row r="153">
          <cell r="A153" t="str">
            <v>51RV</v>
          </cell>
          <cell r="B153">
            <v>51</v>
          </cell>
          <cell r="C153" t="str">
            <v>RV</v>
          </cell>
          <cell r="D153">
            <v>26</v>
          </cell>
        </row>
        <row r="154">
          <cell r="A154" t="str">
            <v>51SD</v>
          </cell>
          <cell r="B154">
            <v>51</v>
          </cell>
          <cell r="C154" t="str">
            <v>SD</v>
          </cell>
          <cell r="D154">
            <v>133</v>
          </cell>
        </row>
        <row r="155">
          <cell r="A155" t="str">
            <v>51WJ</v>
          </cell>
          <cell r="B155">
            <v>51</v>
          </cell>
          <cell r="C155" t="str">
            <v>WJ</v>
          </cell>
          <cell r="D155">
            <v>522</v>
          </cell>
        </row>
        <row r="156">
          <cell r="A156" t="str">
            <v>52</v>
          </cell>
          <cell r="B156">
            <v>52</v>
          </cell>
          <cell r="D156">
            <v>3</v>
          </cell>
        </row>
        <row r="157">
          <cell r="A157" t="str">
            <v>52DK</v>
          </cell>
          <cell r="B157">
            <v>52</v>
          </cell>
          <cell r="C157" t="str">
            <v>DK</v>
          </cell>
          <cell r="D157">
            <v>17</v>
          </cell>
        </row>
        <row r="158">
          <cell r="A158" t="str">
            <v>52DN</v>
          </cell>
          <cell r="B158">
            <v>52</v>
          </cell>
          <cell r="C158" t="str">
            <v>DN</v>
          </cell>
          <cell r="D158">
            <v>166</v>
          </cell>
        </row>
        <row r="159">
          <cell r="A159" t="str">
            <v>52DQ</v>
          </cell>
          <cell r="B159">
            <v>52</v>
          </cell>
          <cell r="C159" t="str">
            <v>DQ</v>
          </cell>
          <cell r="D159">
            <v>18</v>
          </cell>
        </row>
        <row r="160">
          <cell r="A160" t="str">
            <v>52HC</v>
          </cell>
          <cell r="B160">
            <v>52</v>
          </cell>
          <cell r="C160" t="str">
            <v>HC</v>
          </cell>
          <cell r="D160">
            <v>26</v>
          </cell>
        </row>
        <row r="161">
          <cell r="A161" t="str">
            <v>52HD</v>
          </cell>
          <cell r="B161">
            <v>52</v>
          </cell>
          <cell r="C161" t="str">
            <v>HD</v>
          </cell>
          <cell r="D161">
            <v>75</v>
          </cell>
        </row>
        <row r="162">
          <cell r="A162" t="str">
            <v>52HL</v>
          </cell>
          <cell r="B162">
            <v>52</v>
          </cell>
          <cell r="C162" t="str">
            <v>HL</v>
          </cell>
          <cell r="D162">
            <v>35</v>
          </cell>
        </row>
        <row r="163">
          <cell r="A163" t="str">
            <v>52HY</v>
          </cell>
          <cell r="B163">
            <v>52</v>
          </cell>
          <cell r="C163" t="str">
            <v>HY</v>
          </cell>
          <cell r="D163">
            <v>39</v>
          </cell>
        </row>
        <row r="164">
          <cell r="A164" t="str">
            <v>52JC</v>
          </cell>
          <cell r="B164">
            <v>52</v>
          </cell>
          <cell r="C164" t="str">
            <v>JC</v>
          </cell>
          <cell r="D164">
            <v>30</v>
          </cell>
        </row>
        <row r="165">
          <cell r="A165" t="str">
            <v>52JD</v>
          </cell>
          <cell r="B165">
            <v>52</v>
          </cell>
          <cell r="C165" t="str">
            <v>JD</v>
          </cell>
          <cell r="D165">
            <v>173</v>
          </cell>
        </row>
        <row r="166">
          <cell r="A166" t="str">
            <v>52MV</v>
          </cell>
          <cell r="B166">
            <v>52</v>
          </cell>
          <cell r="C166" t="str">
            <v>MV</v>
          </cell>
          <cell r="D166">
            <v>915</v>
          </cell>
        </row>
        <row r="167">
          <cell r="A167" t="str">
            <v>52PL</v>
          </cell>
          <cell r="B167">
            <v>52</v>
          </cell>
          <cell r="C167" t="str">
            <v>PL</v>
          </cell>
          <cell r="D167">
            <v>60</v>
          </cell>
        </row>
        <row r="168">
          <cell r="A168" t="str">
            <v>52PT</v>
          </cell>
          <cell r="B168">
            <v>52</v>
          </cell>
          <cell r="C168" t="str">
            <v>PT</v>
          </cell>
          <cell r="D168">
            <v>17</v>
          </cell>
        </row>
        <row r="169">
          <cell r="A169" t="str">
            <v>52RC</v>
          </cell>
          <cell r="B169">
            <v>52</v>
          </cell>
          <cell r="C169" t="str">
            <v>RC</v>
          </cell>
          <cell r="D169">
            <v>337</v>
          </cell>
        </row>
        <row r="170">
          <cell r="A170" t="str">
            <v>52RP</v>
          </cell>
          <cell r="B170">
            <v>52</v>
          </cell>
          <cell r="C170" t="str">
            <v>RP</v>
          </cell>
          <cell r="D170">
            <v>208</v>
          </cell>
        </row>
        <row r="171">
          <cell r="A171" t="str">
            <v>52RV</v>
          </cell>
          <cell r="B171">
            <v>52</v>
          </cell>
          <cell r="C171" t="str">
            <v>RV</v>
          </cell>
          <cell r="D171">
            <v>13</v>
          </cell>
        </row>
        <row r="172">
          <cell r="A172" t="str">
            <v>52SD</v>
          </cell>
          <cell r="B172">
            <v>52</v>
          </cell>
          <cell r="C172" t="str">
            <v>SD</v>
          </cell>
          <cell r="D172">
            <v>161</v>
          </cell>
        </row>
        <row r="173">
          <cell r="A173" t="str">
            <v>52TJ</v>
          </cell>
          <cell r="B173">
            <v>52</v>
          </cell>
          <cell r="C173" t="str">
            <v>TJ</v>
          </cell>
          <cell r="D173">
            <v>22</v>
          </cell>
        </row>
        <row r="174">
          <cell r="A174" t="str">
            <v>52WJ</v>
          </cell>
          <cell r="B174">
            <v>52</v>
          </cell>
          <cell r="C174" t="str">
            <v>WJ</v>
          </cell>
          <cell r="D174">
            <v>189</v>
          </cell>
        </row>
        <row r="175">
          <cell r="A175" t="str">
            <v>53</v>
          </cell>
          <cell r="B175">
            <v>53</v>
          </cell>
          <cell r="D175">
            <v>1</v>
          </cell>
        </row>
        <row r="176">
          <cell r="A176" t="str">
            <v>53DK</v>
          </cell>
          <cell r="B176">
            <v>53</v>
          </cell>
          <cell r="C176" t="str">
            <v>DK</v>
          </cell>
          <cell r="D176">
            <v>14</v>
          </cell>
        </row>
        <row r="177">
          <cell r="A177" t="str">
            <v>53DN</v>
          </cell>
          <cell r="B177">
            <v>53</v>
          </cell>
          <cell r="C177" t="str">
            <v>DN</v>
          </cell>
          <cell r="D177">
            <v>160</v>
          </cell>
        </row>
        <row r="178">
          <cell r="A178" t="str">
            <v>53HC</v>
          </cell>
          <cell r="B178">
            <v>53</v>
          </cell>
          <cell r="C178" t="str">
            <v>HC</v>
          </cell>
          <cell r="D178">
            <v>23</v>
          </cell>
        </row>
        <row r="179">
          <cell r="A179" t="str">
            <v>53HD</v>
          </cell>
          <cell r="B179">
            <v>53</v>
          </cell>
          <cell r="C179" t="str">
            <v>HD</v>
          </cell>
          <cell r="D179">
            <v>60</v>
          </cell>
        </row>
        <row r="180">
          <cell r="A180" t="str">
            <v>53HL</v>
          </cell>
          <cell r="B180">
            <v>53</v>
          </cell>
          <cell r="C180" t="str">
            <v>HL</v>
          </cell>
          <cell r="D180">
            <v>19</v>
          </cell>
        </row>
        <row r="181">
          <cell r="A181" t="str">
            <v>53HY</v>
          </cell>
          <cell r="B181">
            <v>53</v>
          </cell>
          <cell r="C181" t="str">
            <v>HY</v>
          </cell>
          <cell r="D181">
            <v>33</v>
          </cell>
        </row>
        <row r="182">
          <cell r="A182" t="str">
            <v>53JC</v>
          </cell>
          <cell r="B182">
            <v>53</v>
          </cell>
          <cell r="C182" t="str">
            <v>JC</v>
          </cell>
          <cell r="D182">
            <v>27</v>
          </cell>
        </row>
        <row r="183">
          <cell r="A183" t="str">
            <v>53JD</v>
          </cell>
          <cell r="B183">
            <v>53</v>
          </cell>
          <cell r="C183" t="str">
            <v>JD</v>
          </cell>
          <cell r="D183">
            <v>180</v>
          </cell>
        </row>
        <row r="184">
          <cell r="A184" t="str">
            <v>53MV</v>
          </cell>
          <cell r="B184">
            <v>53</v>
          </cell>
          <cell r="C184" t="str">
            <v>MV</v>
          </cell>
          <cell r="D184">
            <v>947</v>
          </cell>
        </row>
        <row r="185">
          <cell r="A185" t="str">
            <v>53PL</v>
          </cell>
          <cell r="B185">
            <v>53</v>
          </cell>
          <cell r="C185" t="str">
            <v>PL</v>
          </cell>
          <cell r="D185">
            <v>45</v>
          </cell>
        </row>
        <row r="186">
          <cell r="A186" t="str">
            <v>53RC</v>
          </cell>
          <cell r="B186">
            <v>53</v>
          </cell>
          <cell r="C186" t="str">
            <v>RC</v>
          </cell>
          <cell r="D186">
            <v>327</v>
          </cell>
        </row>
        <row r="187">
          <cell r="A187" t="str">
            <v>53RP</v>
          </cell>
          <cell r="B187">
            <v>53</v>
          </cell>
          <cell r="C187" t="str">
            <v>RP</v>
          </cell>
          <cell r="D187">
            <v>75</v>
          </cell>
        </row>
        <row r="188">
          <cell r="A188" t="str">
            <v>53SD</v>
          </cell>
          <cell r="B188">
            <v>53</v>
          </cell>
          <cell r="C188" t="str">
            <v>SD</v>
          </cell>
          <cell r="D188">
            <v>176</v>
          </cell>
        </row>
        <row r="189">
          <cell r="A189" t="str">
            <v>53TJ</v>
          </cell>
          <cell r="B189">
            <v>53</v>
          </cell>
          <cell r="C189" t="str">
            <v>TJ</v>
          </cell>
          <cell r="D189">
            <v>20</v>
          </cell>
        </row>
        <row r="190">
          <cell r="A190" t="str">
            <v>53WJ</v>
          </cell>
          <cell r="B190">
            <v>53</v>
          </cell>
          <cell r="C190" t="str">
            <v>WJ</v>
          </cell>
          <cell r="D190">
            <v>206</v>
          </cell>
        </row>
        <row r="191">
          <cell r="A191" t="str">
            <v>54</v>
          </cell>
          <cell r="B191">
            <v>54</v>
          </cell>
          <cell r="D191">
            <v>1</v>
          </cell>
        </row>
        <row r="192">
          <cell r="A192" t="str">
            <v>54DK</v>
          </cell>
          <cell r="B192">
            <v>54</v>
          </cell>
          <cell r="C192" t="str">
            <v>DK</v>
          </cell>
          <cell r="D192">
            <v>52</v>
          </cell>
        </row>
        <row r="193">
          <cell r="A193" t="str">
            <v>54DN</v>
          </cell>
          <cell r="B193">
            <v>54</v>
          </cell>
          <cell r="C193" t="str">
            <v>DN</v>
          </cell>
          <cell r="D193">
            <v>113</v>
          </cell>
        </row>
        <row r="194">
          <cell r="A194" t="str">
            <v>54DQ</v>
          </cell>
          <cell r="B194">
            <v>54</v>
          </cell>
          <cell r="C194" t="str">
            <v>DQ</v>
          </cell>
          <cell r="D194">
            <v>33</v>
          </cell>
        </row>
        <row r="195">
          <cell r="A195" t="str">
            <v>54HC</v>
          </cell>
          <cell r="B195">
            <v>54</v>
          </cell>
          <cell r="C195" t="str">
            <v>HC</v>
          </cell>
          <cell r="D195">
            <v>21</v>
          </cell>
        </row>
        <row r="196">
          <cell r="A196" t="str">
            <v>54HD</v>
          </cell>
          <cell r="B196">
            <v>54</v>
          </cell>
          <cell r="C196" t="str">
            <v>HD</v>
          </cell>
          <cell r="D196">
            <v>77</v>
          </cell>
        </row>
        <row r="197">
          <cell r="A197" t="str">
            <v>54HL</v>
          </cell>
          <cell r="B197">
            <v>54</v>
          </cell>
          <cell r="C197" t="str">
            <v>HL</v>
          </cell>
          <cell r="D197">
            <v>39</v>
          </cell>
        </row>
        <row r="198">
          <cell r="A198" t="str">
            <v>54HY</v>
          </cell>
          <cell r="B198">
            <v>54</v>
          </cell>
          <cell r="C198" t="str">
            <v>HY</v>
          </cell>
          <cell r="D198">
            <v>37</v>
          </cell>
        </row>
        <row r="199">
          <cell r="A199" t="str">
            <v>54JC</v>
          </cell>
          <cell r="B199">
            <v>54</v>
          </cell>
          <cell r="C199" t="str">
            <v>JC</v>
          </cell>
          <cell r="D199">
            <v>36</v>
          </cell>
        </row>
        <row r="200">
          <cell r="A200" t="str">
            <v>54JD</v>
          </cell>
          <cell r="B200">
            <v>54</v>
          </cell>
          <cell r="C200" t="str">
            <v>JD</v>
          </cell>
          <cell r="D200">
            <v>141</v>
          </cell>
        </row>
        <row r="201">
          <cell r="A201" t="str">
            <v>54MV</v>
          </cell>
          <cell r="B201">
            <v>54</v>
          </cell>
          <cell r="C201" t="str">
            <v>MV</v>
          </cell>
          <cell r="D201">
            <v>550</v>
          </cell>
        </row>
        <row r="202">
          <cell r="A202" t="str">
            <v>54PL</v>
          </cell>
          <cell r="B202">
            <v>54</v>
          </cell>
          <cell r="C202" t="str">
            <v>PL</v>
          </cell>
          <cell r="D202">
            <v>81</v>
          </cell>
        </row>
        <row r="203">
          <cell r="A203" t="str">
            <v>54RC</v>
          </cell>
          <cell r="B203">
            <v>54</v>
          </cell>
          <cell r="C203" t="str">
            <v>RC</v>
          </cell>
          <cell r="D203">
            <v>198</v>
          </cell>
        </row>
        <row r="204">
          <cell r="A204" t="str">
            <v>54RP</v>
          </cell>
          <cell r="B204">
            <v>54</v>
          </cell>
          <cell r="C204" t="str">
            <v>RP</v>
          </cell>
          <cell r="D204">
            <v>103</v>
          </cell>
        </row>
        <row r="205">
          <cell r="A205" t="str">
            <v>54RV</v>
          </cell>
          <cell r="B205">
            <v>54</v>
          </cell>
          <cell r="C205" t="str">
            <v>RV</v>
          </cell>
          <cell r="D205">
            <v>20</v>
          </cell>
        </row>
        <row r="206">
          <cell r="A206" t="str">
            <v>54SD</v>
          </cell>
          <cell r="B206">
            <v>54</v>
          </cell>
          <cell r="C206" t="str">
            <v>SD</v>
          </cell>
          <cell r="D206">
            <v>137</v>
          </cell>
        </row>
        <row r="207">
          <cell r="A207" t="str">
            <v>54TJ</v>
          </cell>
          <cell r="B207">
            <v>54</v>
          </cell>
          <cell r="C207" t="str">
            <v>TJ</v>
          </cell>
          <cell r="D207">
            <v>25</v>
          </cell>
        </row>
        <row r="208">
          <cell r="A208" t="str">
            <v>54WJ</v>
          </cell>
          <cell r="B208">
            <v>54</v>
          </cell>
          <cell r="C208" t="str">
            <v>WJ</v>
          </cell>
          <cell r="D208">
            <v>144</v>
          </cell>
        </row>
        <row r="209">
          <cell r="A209" t="str">
            <v>55</v>
          </cell>
          <cell r="B209">
            <v>55</v>
          </cell>
          <cell r="D209">
            <v>1</v>
          </cell>
        </row>
        <row r="210">
          <cell r="A210" t="str">
            <v>55DK</v>
          </cell>
          <cell r="B210">
            <v>55</v>
          </cell>
          <cell r="C210" t="str">
            <v>DK</v>
          </cell>
          <cell r="D210">
            <v>12</v>
          </cell>
        </row>
        <row r="211">
          <cell r="A211" t="str">
            <v>55DN</v>
          </cell>
          <cell r="B211">
            <v>55</v>
          </cell>
          <cell r="C211" t="str">
            <v>DN</v>
          </cell>
          <cell r="D211">
            <v>120</v>
          </cell>
        </row>
        <row r="212">
          <cell r="A212" t="str">
            <v>55DQ</v>
          </cell>
          <cell r="B212">
            <v>55</v>
          </cell>
          <cell r="C212" t="str">
            <v>DQ</v>
          </cell>
          <cell r="D212">
            <v>11</v>
          </cell>
        </row>
        <row r="213">
          <cell r="A213" t="str">
            <v>55HC</v>
          </cell>
          <cell r="B213">
            <v>55</v>
          </cell>
          <cell r="C213" t="str">
            <v>HC</v>
          </cell>
          <cell r="D213">
            <v>9</v>
          </cell>
        </row>
        <row r="214">
          <cell r="A214" t="str">
            <v>55HD</v>
          </cell>
          <cell r="B214">
            <v>55</v>
          </cell>
          <cell r="C214" t="str">
            <v>HD</v>
          </cell>
          <cell r="D214">
            <v>75</v>
          </cell>
        </row>
        <row r="215">
          <cell r="A215" t="str">
            <v>55HL</v>
          </cell>
          <cell r="B215">
            <v>55</v>
          </cell>
          <cell r="C215" t="str">
            <v>HL</v>
          </cell>
          <cell r="D215">
            <v>25</v>
          </cell>
        </row>
        <row r="216">
          <cell r="A216" t="str">
            <v>55HY</v>
          </cell>
          <cell r="B216">
            <v>55</v>
          </cell>
          <cell r="C216" t="str">
            <v>HY</v>
          </cell>
          <cell r="D216">
            <v>28</v>
          </cell>
        </row>
        <row r="217">
          <cell r="A217" t="str">
            <v>55JC</v>
          </cell>
          <cell r="B217">
            <v>55</v>
          </cell>
          <cell r="C217" t="str">
            <v>JC</v>
          </cell>
          <cell r="D217">
            <v>33</v>
          </cell>
        </row>
        <row r="218">
          <cell r="A218" t="str">
            <v>55JD</v>
          </cell>
          <cell r="B218">
            <v>55</v>
          </cell>
          <cell r="C218" t="str">
            <v>JD</v>
          </cell>
          <cell r="D218">
            <v>103</v>
          </cell>
        </row>
        <row r="219">
          <cell r="A219" t="str">
            <v>55MV</v>
          </cell>
          <cell r="B219">
            <v>55</v>
          </cell>
          <cell r="C219" t="str">
            <v>MV</v>
          </cell>
          <cell r="D219">
            <v>863</v>
          </cell>
        </row>
        <row r="220">
          <cell r="A220" t="str">
            <v>55PL</v>
          </cell>
          <cell r="B220">
            <v>55</v>
          </cell>
          <cell r="C220" t="str">
            <v>PL</v>
          </cell>
          <cell r="D220">
            <v>65</v>
          </cell>
        </row>
        <row r="221">
          <cell r="A221" t="str">
            <v>55RC</v>
          </cell>
          <cell r="B221">
            <v>55</v>
          </cell>
          <cell r="C221" t="str">
            <v>RC</v>
          </cell>
          <cell r="D221">
            <v>239</v>
          </cell>
        </row>
        <row r="222">
          <cell r="A222" t="str">
            <v>55RP</v>
          </cell>
          <cell r="B222">
            <v>55</v>
          </cell>
          <cell r="C222" t="str">
            <v>RP</v>
          </cell>
          <cell r="D222">
            <v>97</v>
          </cell>
        </row>
        <row r="223">
          <cell r="A223" t="str">
            <v>55RV</v>
          </cell>
          <cell r="B223">
            <v>55</v>
          </cell>
          <cell r="C223" t="str">
            <v>RV</v>
          </cell>
          <cell r="D223">
            <v>9</v>
          </cell>
        </row>
        <row r="224">
          <cell r="A224" t="str">
            <v>55SD</v>
          </cell>
          <cell r="B224">
            <v>55</v>
          </cell>
          <cell r="C224" t="str">
            <v>SD</v>
          </cell>
          <cell r="D224">
            <v>96</v>
          </cell>
        </row>
        <row r="225">
          <cell r="A225" t="str">
            <v>55TJ</v>
          </cell>
          <cell r="B225">
            <v>55</v>
          </cell>
          <cell r="C225" t="str">
            <v>TJ</v>
          </cell>
          <cell r="D225">
            <v>17</v>
          </cell>
        </row>
        <row r="226">
          <cell r="A226" t="str">
            <v>55WJ</v>
          </cell>
          <cell r="B226">
            <v>55</v>
          </cell>
          <cell r="C226" t="str">
            <v>WJ</v>
          </cell>
          <cell r="D226">
            <v>189</v>
          </cell>
        </row>
        <row r="227">
          <cell r="A227" t="str">
            <v>61DN</v>
          </cell>
          <cell r="B227">
            <v>61</v>
          </cell>
          <cell r="C227" t="str">
            <v>DN</v>
          </cell>
          <cell r="D227">
            <v>219</v>
          </cell>
        </row>
        <row r="228">
          <cell r="A228" t="str">
            <v>61HC</v>
          </cell>
          <cell r="B228">
            <v>61</v>
          </cell>
          <cell r="C228" t="str">
            <v>HC</v>
          </cell>
          <cell r="D228">
            <v>25</v>
          </cell>
        </row>
        <row r="229">
          <cell r="A229" t="str">
            <v>61HD</v>
          </cell>
          <cell r="B229">
            <v>61</v>
          </cell>
          <cell r="C229" t="str">
            <v>HD</v>
          </cell>
          <cell r="D229">
            <v>65</v>
          </cell>
        </row>
        <row r="230">
          <cell r="A230" t="str">
            <v>61HL</v>
          </cell>
          <cell r="B230">
            <v>61</v>
          </cell>
          <cell r="C230" t="str">
            <v>HL</v>
          </cell>
          <cell r="D230">
            <v>23</v>
          </cell>
        </row>
        <row r="231">
          <cell r="A231" t="str">
            <v>61HY</v>
          </cell>
          <cell r="B231">
            <v>61</v>
          </cell>
          <cell r="C231" t="str">
            <v>HY</v>
          </cell>
          <cell r="D231">
            <v>45</v>
          </cell>
        </row>
        <row r="232">
          <cell r="A232" t="str">
            <v>61JC</v>
          </cell>
          <cell r="B232">
            <v>61</v>
          </cell>
          <cell r="C232" t="str">
            <v>JC</v>
          </cell>
          <cell r="D232">
            <v>37</v>
          </cell>
        </row>
        <row r="233">
          <cell r="A233" t="str">
            <v>61JD</v>
          </cell>
          <cell r="B233">
            <v>61</v>
          </cell>
          <cell r="C233" t="str">
            <v>JD</v>
          </cell>
          <cell r="D233">
            <v>132</v>
          </cell>
        </row>
        <row r="234">
          <cell r="A234" t="str">
            <v>61MV</v>
          </cell>
          <cell r="B234">
            <v>61</v>
          </cell>
          <cell r="C234" t="str">
            <v>MV</v>
          </cell>
          <cell r="D234">
            <v>805</v>
          </cell>
        </row>
        <row r="235">
          <cell r="A235" t="str">
            <v>61RC</v>
          </cell>
          <cell r="B235">
            <v>61</v>
          </cell>
          <cell r="C235" t="str">
            <v>RC</v>
          </cell>
          <cell r="D235">
            <v>316</v>
          </cell>
        </row>
        <row r="236">
          <cell r="A236" t="str">
            <v>61RP</v>
          </cell>
          <cell r="B236">
            <v>61</v>
          </cell>
          <cell r="C236" t="str">
            <v>RP</v>
          </cell>
          <cell r="D236">
            <v>85</v>
          </cell>
        </row>
        <row r="237">
          <cell r="A237" t="str">
            <v>61RV</v>
          </cell>
          <cell r="B237">
            <v>61</v>
          </cell>
          <cell r="C237" t="str">
            <v>RV</v>
          </cell>
          <cell r="D237">
            <v>21</v>
          </cell>
        </row>
        <row r="238">
          <cell r="A238" t="str">
            <v>61SD</v>
          </cell>
          <cell r="B238">
            <v>61</v>
          </cell>
          <cell r="C238" t="str">
            <v>SD</v>
          </cell>
          <cell r="D238">
            <v>58</v>
          </cell>
        </row>
        <row r="239">
          <cell r="A239" t="str">
            <v>61WJ</v>
          </cell>
          <cell r="B239">
            <v>61</v>
          </cell>
          <cell r="C239" t="str">
            <v>WJ</v>
          </cell>
          <cell r="D239">
            <v>335</v>
          </cell>
        </row>
        <row r="240">
          <cell r="A240" t="str">
            <v>62DN</v>
          </cell>
          <cell r="B240">
            <v>62</v>
          </cell>
          <cell r="C240" t="str">
            <v>DN</v>
          </cell>
          <cell r="D240">
            <v>26</v>
          </cell>
        </row>
        <row r="241">
          <cell r="A241" t="str">
            <v>62JD</v>
          </cell>
          <cell r="B241">
            <v>62</v>
          </cell>
          <cell r="C241" t="str">
            <v>JD</v>
          </cell>
          <cell r="D241">
            <v>56</v>
          </cell>
        </row>
        <row r="242">
          <cell r="A242" t="str">
            <v>62RC</v>
          </cell>
          <cell r="B242">
            <v>62</v>
          </cell>
          <cell r="C242" t="str">
            <v>RC</v>
          </cell>
          <cell r="D242">
            <v>428</v>
          </cell>
        </row>
        <row r="243">
          <cell r="A243" t="str">
            <v>62RP</v>
          </cell>
          <cell r="B243">
            <v>62</v>
          </cell>
          <cell r="C243" t="str">
            <v>RP</v>
          </cell>
          <cell r="D243">
            <v>63</v>
          </cell>
        </row>
        <row r="244">
          <cell r="A244" t="str">
            <v>62SD</v>
          </cell>
          <cell r="B244">
            <v>62</v>
          </cell>
          <cell r="C244" t="str">
            <v>SD</v>
          </cell>
          <cell r="D244">
            <v>79</v>
          </cell>
        </row>
        <row r="245">
          <cell r="A245" t="str">
            <v>63</v>
          </cell>
          <cell r="B245">
            <v>63</v>
          </cell>
          <cell r="D245">
            <v>4</v>
          </cell>
        </row>
        <row r="246">
          <cell r="A246" t="str">
            <v>63DK</v>
          </cell>
          <cell r="B246">
            <v>63</v>
          </cell>
          <cell r="C246" t="str">
            <v>DK</v>
          </cell>
          <cell r="D246">
            <v>18</v>
          </cell>
        </row>
        <row r="247">
          <cell r="A247" t="str">
            <v>63DN</v>
          </cell>
          <cell r="B247">
            <v>63</v>
          </cell>
          <cell r="C247" t="str">
            <v>DN</v>
          </cell>
          <cell r="D247">
            <v>191</v>
          </cell>
        </row>
        <row r="248">
          <cell r="A248" t="str">
            <v>63DQ</v>
          </cell>
          <cell r="B248">
            <v>63</v>
          </cell>
          <cell r="C248" t="str">
            <v>DQ</v>
          </cell>
          <cell r="D248">
            <v>58</v>
          </cell>
        </row>
        <row r="249">
          <cell r="A249" t="str">
            <v>63HC</v>
          </cell>
          <cell r="B249">
            <v>63</v>
          </cell>
          <cell r="C249" t="str">
            <v>HC</v>
          </cell>
          <cell r="D249">
            <v>8</v>
          </cell>
        </row>
        <row r="250">
          <cell r="A250" t="str">
            <v>63HD</v>
          </cell>
          <cell r="B250">
            <v>63</v>
          </cell>
          <cell r="C250" t="str">
            <v>HD</v>
          </cell>
          <cell r="D250">
            <v>51</v>
          </cell>
        </row>
        <row r="251">
          <cell r="A251" t="str">
            <v>63HL</v>
          </cell>
          <cell r="B251">
            <v>63</v>
          </cell>
          <cell r="C251" t="str">
            <v>HL</v>
          </cell>
          <cell r="D251">
            <v>23</v>
          </cell>
        </row>
        <row r="252">
          <cell r="A252" t="str">
            <v>63HY</v>
          </cell>
          <cell r="B252">
            <v>63</v>
          </cell>
          <cell r="C252" t="str">
            <v>HY</v>
          </cell>
          <cell r="D252">
            <v>29</v>
          </cell>
        </row>
        <row r="253">
          <cell r="A253" t="str">
            <v>63JC</v>
          </cell>
          <cell r="B253">
            <v>63</v>
          </cell>
          <cell r="C253" t="str">
            <v>JC</v>
          </cell>
          <cell r="D253">
            <v>14</v>
          </cell>
        </row>
        <row r="254">
          <cell r="A254" t="str">
            <v>63JD</v>
          </cell>
          <cell r="B254">
            <v>63</v>
          </cell>
          <cell r="C254" t="str">
            <v>JD</v>
          </cell>
          <cell r="D254">
            <v>82</v>
          </cell>
        </row>
        <row r="255">
          <cell r="A255" t="str">
            <v>63MV</v>
          </cell>
          <cell r="B255">
            <v>63</v>
          </cell>
          <cell r="C255" t="str">
            <v>MV</v>
          </cell>
          <cell r="D255">
            <v>580</v>
          </cell>
        </row>
        <row r="256">
          <cell r="A256" t="str">
            <v>63PL</v>
          </cell>
          <cell r="B256">
            <v>63</v>
          </cell>
          <cell r="C256" t="str">
            <v>PL</v>
          </cell>
          <cell r="D256">
            <v>83</v>
          </cell>
        </row>
        <row r="257">
          <cell r="A257" t="str">
            <v>63PT</v>
          </cell>
          <cell r="B257">
            <v>63</v>
          </cell>
          <cell r="C257" t="str">
            <v>PT</v>
          </cell>
          <cell r="D257">
            <v>7</v>
          </cell>
        </row>
        <row r="258">
          <cell r="A258" t="str">
            <v>63RC</v>
          </cell>
          <cell r="B258">
            <v>63</v>
          </cell>
          <cell r="C258" t="str">
            <v>RC</v>
          </cell>
          <cell r="D258">
            <v>622</v>
          </cell>
        </row>
        <row r="259">
          <cell r="A259" t="str">
            <v>63RP</v>
          </cell>
          <cell r="B259">
            <v>63</v>
          </cell>
          <cell r="C259" t="str">
            <v>RP</v>
          </cell>
          <cell r="D259">
            <v>242</v>
          </cell>
        </row>
        <row r="260">
          <cell r="A260" t="str">
            <v>63RV</v>
          </cell>
          <cell r="B260">
            <v>63</v>
          </cell>
          <cell r="C260" t="str">
            <v>RV</v>
          </cell>
          <cell r="D260">
            <v>15</v>
          </cell>
        </row>
        <row r="261">
          <cell r="A261" t="str">
            <v>63SD</v>
          </cell>
          <cell r="B261">
            <v>63</v>
          </cell>
          <cell r="C261" t="str">
            <v>SD</v>
          </cell>
          <cell r="D261">
            <v>85</v>
          </cell>
        </row>
        <row r="262">
          <cell r="A262" t="str">
            <v>63TJ</v>
          </cell>
          <cell r="B262">
            <v>63</v>
          </cell>
          <cell r="C262" t="str">
            <v>TJ</v>
          </cell>
          <cell r="D262">
            <v>31</v>
          </cell>
        </row>
        <row r="263">
          <cell r="A263" t="str">
            <v>63WJ</v>
          </cell>
          <cell r="B263">
            <v>63</v>
          </cell>
          <cell r="C263" t="str">
            <v>WJ</v>
          </cell>
          <cell r="D263">
            <v>194</v>
          </cell>
        </row>
        <row r="264">
          <cell r="A264" t="str">
            <v>64</v>
          </cell>
          <cell r="B264">
            <v>64</v>
          </cell>
          <cell r="D264">
            <v>3</v>
          </cell>
        </row>
        <row r="265">
          <cell r="A265" t="str">
            <v>64DK</v>
          </cell>
          <cell r="B265">
            <v>64</v>
          </cell>
          <cell r="C265" t="str">
            <v>DK</v>
          </cell>
          <cell r="D265">
            <v>21</v>
          </cell>
        </row>
        <row r="266">
          <cell r="A266" t="str">
            <v>64DN</v>
          </cell>
          <cell r="B266">
            <v>64</v>
          </cell>
          <cell r="C266" t="str">
            <v>DN</v>
          </cell>
          <cell r="D266">
            <v>96</v>
          </cell>
        </row>
        <row r="267">
          <cell r="A267" t="str">
            <v>64HC</v>
          </cell>
          <cell r="B267">
            <v>64</v>
          </cell>
          <cell r="C267" t="str">
            <v>HC</v>
          </cell>
          <cell r="D267">
            <v>10</v>
          </cell>
        </row>
        <row r="268">
          <cell r="A268" t="str">
            <v>64HD</v>
          </cell>
          <cell r="B268">
            <v>64</v>
          </cell>
          <cell r="C268" t="str">
            <v>HD</v>
          </cell>
          <cell r="D268">
            <v>46</v>
          </cell>
        </row>
        <row r="269">
          <cell r="A269" t="str">
            <v>64HL</v>
          </cell>
          <cell r="B269">
            <v>64</v>
          </cell>
          <cell r="C269" t="str">
            <v>HL</v>
          </cell>
          <cell r="D269">
            <v>11</v>
          </cell>
        </row>
        <row r="270">
          <cell r="A270" t="str">
            <v>64HY</v>
          </cell>
          <cell r="B270">
            <v>64</v>
          </cell>
          <cell r="C270" t="str">
            <v>HY</v>
          </cell>
          <cell r="D270">
            <v>23</v>
          </cell>
        </row>
        <row r="271">
          <cell r="A271" t="str">
            <v>64JC</v>
          </cell>
          <cell r="B271">
            <v>64</v>
          </cell>
          <cell r="C271" t="str">
            <v>JC</v>
          </cell>
          <cell r="D271">
            <v>24</v>
          </cell>
        </row>
        <row r="272">
          <cell r="A272" t="str">
            <v>64JD</v>
          </cell>
          <cell r="B272">
            <v>64</v>
          </cell>
          <cell r="C272" t="str">
            <v>JD</v>
          </cell>
          <cell r="D272">
            <v>102</v>
          </cell>
        </row>
        <row r="273">
          <cell r="A273" t="str">
            <v>64MV</v>
          </cell>
          <cell r="B273">
            <v>64</v>
          </cell>
          <cell r="C273" t="str">
            <v>MV</v>
          </cell>
          <cell r="D273">
            <v>354</v>
          </cell>
        </row>
        <row r="274">
          <cell r="A274" t="str">
            <v>64PL</v>
          </cell>
          <cell r="B274">
            <v>64</v>
          </cell>
          <cell r="C274" t="str">
            <v>PL</v>
          </cell>
          <cell r="D274">
            <v>50</v>
          </cell>
        </row>
        <row r="275">
          <cell r="A275" t="str">
            <v>64PT</v>
          </cell>
          <cell r="B275">
            <v>64</v>
          </cell>
          <cell r="C275" t="str">
            <v>PT</v>
          </cell>
          <cell r="D275">
            <v>2</v>
          </cell>
        </row>
        <row r="276">
          <cell r="A276" t="str">
            <v>64RC</v>
          </cell>
          <cell r="B276">
            <v>64</v>
          </cell>
          <cell r="C276" t="str">
            <v>RC</v>
          </cell>
          <cell r="D276">
            <v>292</v>
          </cell>
        </row>
        <row r="277">
          <cell r="A277" t="str">
            <v>64RP</v>
          </cell>
          <cell r="B277">
            <v>64</v>
          </cell>
          <cell r="C277" t="str">
            <v>RP</v>
          </cell>
          <cell r="D277">
            <v>103</v>
          </cell>
        </row>
        <row r="278">
          <cell r="A278" t="str">
            <v>64RV</v>
          </cell>
          <cell r="B278">
            <v>64</v>
          </cell>
          <cell r="C278" t="str">
            <v>RV</v>
          </cell>
          <cell r="D278">
            <v>9</v>
          </cell>
        </row>
        <row r="279">
          <cell r="A279" t="str">
            <v>64SD</v>
          </cell>
          <cell r="B279">
            <v>64</v>
          </cell>
          <cell r="C279" t="str">
            <v>SD</v>
          </cell>
          <cell r="D279">
            <v>94</v>
          </cell>
        </row>
        <row r="280">
          <cell r="A280" t="str">
            <v>64TJ</v>
          </cell>
          <cell r="B280">
            <v>64</v>
          </cell>
          <cell r="C280" t="str">
            <v>TJ</v>
          </cell>
          <cell r="D280">
            <v>24</v>
          </cell>
        </row>
        <row r="281">
          <cell r="A281" t="str">
            <v>64WJ</v>
          </cell>
          <cell r="B281">
            <v>64</v>
          </cell>
          <cell r="C281" t="str">
            <v>WJ</v>
          </cell>
          <cell r="D281">
            <v>167</v>
          </cell>
        </row>
        <row r="282">
          <cell r="A282" t="str">
            <v>65DK</v>
          </cell>
          <cell r="B282">
            <v>65</v>
          </cell>
          <cell r="C282" t="str">
            <v>DK</v>
          </cell>
          <cell r="D282">
            <v>27</v>
          </cell>
        </row>
        <row r="283">
          <cell r="A283" t="str">
            <v>65DN</v>
          </cell>
          <cell r="B283">
            <v>65</v>
          </cell>
          <cell r="C283" t="str">
            <v>DN</v>
          </cell>
          <cell r="D283">
            <v>107</v>
          </cell>
        </row>
        <row r="284">
          <cell r="A284" t="str">
            <v>65DQ</v>
          </cell>
          <cell r="B284">
            <v>65</v>
          </cell>
          <cell r="C284" t="str">
            <v>DQ</v>
          </cell>
          <cell r="D284">
            <v>49</v>
          </cell>
        </row>
        <row r="285">
          <cell r="A285" t="str">
            <v>65HC</v>
          </cell>
          <cell r="B285">
            <v>65</v>
          </cell>
          <cell r="C285" t="str">
            <v>HC</v>
          </cell>
          <cell r="D285">
            <v>10</v>
          </cell>
        </row>
        <row r="286">
          <cell r="A286" t="str">
            <v>65HD</v>
          </cell>
          <cell r="B286">
            <v>65</v>
          </cell>
          <cell r="C286" t="str">
            <v>HD</v>
          </cell>
          <cell r="D286">
            <v>50</v>
          </cell>
        </row>
        <row r="287">
          <cell r="A287" t="str">
            <v>65HL</v>
          </cell>
          <cell r="B287">
            <v>65</v>
          </cell>
          <cell r="C287" t="str">
            <v>HL</v>
          </cell>
          <cell r="D287">
            <v>12</v>
          </cell>
        </row>
        <row r="288">
          <cell r="A288" t="str">
            <v>65HY</v>
          </cell>
          <cell r="B288">
            <v>65</v>
          </cell>
          <cell r="C288" t="str">
            <v>HY</v>
          </cell>
          <cell r="D288">
            <v>18</v>
          </cell>
        </row>
        <row r="289">
          <cell r="A289" t="str">
            <v>65JC</v>
          </cell>
          <cell r="B289">
            <v>65</v>
          </cell>
          <cell r="C289" t="str">
            <v>JC</v>
          </cell>
          <cell r="D289">
            <v>4</v>
          </cell>
        </row>
        <row r="290">
          <cell r="A290" t="str">
            <v>65JD</v>
          </cell>
          <cell r="B290">
            <v>65</v>
          </cell>
          <cell r="C290" t="str">
            <v>JD</v>
          </cell>
          <cell r="D290">
            <v>92</v>
          </cell>
        </row>
        <row r="291">
          <cell r="A291" t="str">
            <v>65MV</v>
          </cell>
          <cell r="B291">
            <v>65</v>
          </cell>
          <cell r="C291" t="str">
            <v>MV</v>
          </cell>
          <cell r="D291">
            <v>364</v>
          </cell>
        </row>
        <row r="292">
          <cell r="A292" t="str">
            <v>65PL</v>
          </cell>
          <cell r="B292">
            <v>65</v>
          </cell>
          <cell r="C292" t="str">
            <v>PL</v>
          </cell>
          <cell r="D292">
            <v>51</v>
          </cell>
        </row>
        <row r="293">
          <cell r="A293" t="str">
            <v>65RC</v>
          </cell>
          <cell r="B293">
            <v>65</v>
          </cell>
          <cell r="C293" t="str">
            <v>RC</v>
          </cell>
          <cell r="D293">
            <v>263</v>
          </cell>
        </row>
        <row r="294">
          <cell r="A294" t="str">
            <v>65RP</v>
          </cell>
          <cell r="B294">
            <v>65</v>
          </cell>
          <cell r="C294" t="str">
            <v>RP</v>
          </cell>
          <cell r="D294">
            <v>69</v>
          </cell>
        </row>
        <row r="295">
          <cell r="A295" t="str">
            <v>65RV</v>
          </cell>
          <cell r="B295">
            <v>65</v>
          </cell>
          <cell r="C295" t="str">
            <v>RV</v>
          </cell>
          <cell r="D295">
            <v>16</v>
          </cell>
        </row>
        <row r="296">
          <cell r="A296" t="str">
            <v>65SD</v>
          </cell>
          <cell r="B296">
            <v>65</v>
          </cell>
          <cell r="C296" t="str">
            <v>SD</v>
          </cell>
          <cell r="D296">
            <v>97</v>
          </cell>
        </row>
        <row r="297">
          <cell r="A297" t="str">
            <v>65TJ</v>
          </cell>
          <cell r="B297">
            <v>65</v>
          </cell>
          <cell r="C297" t="str">
            <v>TJ</v>
          </cell>
          <cell r="D297">
            <v>17</v>
          </cell>
        </row>
        <row r="298">
          <cell r="A298" t="str">
            <v>65WJ</v>
          </cell>
          <cell r="B298">
            <v>65</v>
          </cell>
          <cell r="C298" t="str">
            <v>WJ</v>
          </cell>
          <cell r="D298">
            <v>159</v>
          </cell>
        </row>
        <row r="299">
          <cell r="A299" t="str">
            <v>66DK</v>
          </cell>
          <cell r="B299">
            <v>66</v>
          </cell>
          <cell r="C299" t="str">
            <v>DK</v>
          </cell>
          <cell r="D299">
            <v>68</v>
          </cell>
        </row>
        <row r="300">
          <cell r="A300" t="str">
            <v>66DN</v>
          </cell>
          <cell r="B300">
            <v>66</v>
          </cell>
          <cell r="C300" t="str">
            <v>DN</v>
          </cell>
          <cell r="D300">
            <v>224</v>
          </cell>
        </row>
        <row r="301">
          <cell r="A301" t="str">
            <v>66DQ</v>
          </cell>
          <cell r="B301">
            <v>66</v>
          </cell>
          <cell r="C301" t="str">
            <v>DQ</v>
          </cell>
          <cell r="D301">
            <v>68</v>
          </cell>
        </row>
        <row r="302">
          <cell r="A302" t="str">
            <v>66HC</v>
          </cell>
          <cell r="B302">
            <v>66</v>
          </cell>
          <cell r="C302" t="str">
            <v>HC</v>
          </cell>
          <cell r="D302">
            <v>32</v>
          </cell>
        </row>
        <row r="303">
          <cell r="A303" t="str">
            <v>66HD</v>
          </cell>
          <cell r="B303">
            <v>66</v>
          </cell>
          <cell r="C303" t="str">
            <v>HD</v>
          </cell>
          <cell r="D303">
            <v>81</v>
          </cell>
        </row>
        <row r="304">
          <cell r="A304" t="str">
            <v>66HL</v>
          </cell>
          <cell r="B304">
            <v>66</v>
          </cell>
          <cell r="C304" t="str">
            <v>HL</v>
          </cell>
          <cell r="D304">
            <v>54</v>
          </cell>
        </row>
        <row r="305">
          <cell r="A305" t="str">
            <v>66HY</v>
          </cell>
          <cell r="B305">
            <v>66</v>
          </cell>
          <cell r="C305" t="str">
            <v>HY</v>
          </cell>
          <cell r="D305">
            <v>59</v>
          </cell>
        </row>
        <row r="306">
          <cell r="A306" t="str">
            <v>66JC</v>
          </cell>
          <cell r="B306">
            <v>66</v>
          </cell>
          <cell r="C306" t="str">
            <v>JC</v>
          </cell>
          <cell r="D306">
            <v>55</v>
          </cell>
        </row>
        <row r="307">
          <cell r="A307" t="str">
            <v>66JD</v>
          </cell>
          <cell r="B307">
            <v>66</v>
          </cell>
          <cell r="C307" t="str">
            <v>JD</v>
          </cell>
          <cell r="D307">
            <v>72</v>
          </cell>
        </row>
        <row r="308">
          <cell r="A308" t="str">
            <v>66MV</v>
          </cell>
          <cell r="B308">
            <v>66</v>
          </cell>
          <cell r="C308" t="str">
            <v>MV</v>
          </cell>
          <cell r="D308">
            <v>1720</v>
          </cell>
        </row>
        <row r="309">
          <cell r="A309" t="str">
            <v>66PL</v>
          </cell>
          <cell r="B309">
            <v>66</v>
          </cell>
          <cell r="C309" t="str">
            <v>PL</v>
          </cell>
          <cell r="D309">
            <v>131</v>
          </cell>
        </row>
        <row r="310">
          <cell r="A310" t="str">
            <v>66RC</v>
          </cell>
          <cell r="B310">
            <v>66</v>
          </cell>
          <cell r="C310" t="str">
            <v>RC</v>
          </cell>
          <cell r="D310">
            <v>376</v>
          </cell>
        </row>
        <row r="311">
          <cell r="A311" t="str">
            <v>66RP</v>
          </cell>
          <cell r="B311">
            <v>66</v>
          </cell>
          <cell r="C311" t="str">
            <v>RP</v>
          </cell>
          <cell r="D311">
            <v>61</v>
          </cell>
        </row>
        <row r="312">
          <cell r="A312" t="str">
            <v>66RV</v>
          </cell>
          <cell r="B312">
            <v>66</v>
          </cell>
          <cell r="C312" t="str">
            <v>RV</v>
          </cell>
          <cell r="D312">
            <v>86</v>
          </cell>
        </row>
        <row r="313">
          <cell r="A313" t="str">
            <v>66SD</v>
          </cell>
          <cell r="B313">
            <v>66</v>
          </cell>
          <cell r="C313" t="str">
            <v>SD</v>
          </cell>
          <cell r="D313">
            <v>67</v>
          </cell>
        </row>
        <row r="314">
          <cell r="A314" t="str">
            <v>66TJ</v>
          </cell>
          <cell r="B314">
            <v>66</v>
          </cell>
          <cell r="C314" t="str">
            <v>TJ</v>
          </cell>
          <cell r="D314">
            <v>41</v>
          </cell>
        </row>
        <row r="315">
          <cell r="A315" t="str">
            <v>66WJ</v>
          </cell>
          <cell r="B315">
            <v>66</v>
          </cell>
          <cell r="C315" t="str">
            <v>WJ</v>
          </cell>
          <cell r="D315">
            <v>459</v>
          </cell>
        </row>
        <row r="316">
          <cell r="A316" t="str">
            <v>67</v>
          </cell>
          <cell r="B316">
            <v>67</v>
          </cell>
          <cell r="D316">
            <v>1</v>
          </cell>
        </row>
        <row r="317">
          <cell r="A317" t="str">
            <v>67DK</v>
          </cell>
          <cell r="B317">
            <v>67</v>
          </cell>
          <cell r="C317" t="str">
            <v>DK</v>
          </cell>
          <cell r="D317">
            <v>28</v>
          </cell>
        </row>
        <row r="318">
          <cell r="A318" t="str">
            <v>67DN</v>
          </cell>
          <cell r="B318">
            <v>67</v>
          </cell>
          <cell r="C318" t="str">
            <v>DN</v>
          </cell>
          <cell r="D318">
            <v>192</v>
          </cell>
        </row>
        <row r="319">
          <cell r="A319" t="str">
            <v>67DQ</v>
          </cell>
          <cell r="B319">
            <v>67</v>
          </cell>
          <cell r="C319" t="str">
            <v>DQ</v>
          </cell>
          <cell r="D319">
            <v>34</v>
          </cell>
        </row>
        <row r="320">
          <cell r="A320" t="str">
            <v>67HC</v>
          </cell>
          <cell r="B320">
            <v>67</v>
          </cell>
          <cell r="C320" t="str">
            <v>HC</v>
          </cell>
          <cell r="D320">
            <v>26</v>
          </cell>
        </row>
        <row r="321">
          <cell r="A321" t="str">
            <v>67HD</v>
          </cell>
          <cell r="B321">
            <v>67</v>
          </cell>
          <cell r="C321" t="str">
            <v>HD</v>
          </cell>
          <cell r="D321">
            <v>93</v>
          </cell>
        </row>
        <row r="322">
          <cell r="A322" t="str">
            <v>67HL</v>
          </cell>
          <cell r="B322">
            <v>67</v>
          </cell>
          <cell r="C322" t="str">
            <v>HL</v>
          </cell>
          <cell r="D322">
            <v>27</v>
          </cell>
        </row>
        <row r="323">
          <cell r="A323" t="str">
            <v>67HY</v>
          </cell>
          <cell r="B323">
            <v>67</v>
          </cell>
          <cell r="C323" t="str">
            <v>HY</v>
          </cell>
          <cell r="D323">
            <v>48</v>
          </cell>
        </row>
        <row r="324">
          <cell r="A324" t="str">
            <v>67JC</v>
          </cell>
          <cell r="B324">
            <v>67</v>
          </cell>
          <cell r="C324" t="str">
            <v>JC</v>
          </cell>
          <cell r="D324">
            <v>30</v>
          </cell>
        </row>
        <row r="325">
          <cell r="A325" t="str">
            <v>67JD</v>
          </cell>
          <cell r="B325">
            <v>67</v>
          </cell>
          <cell r="C325" t="str">
            <v>JD</v>
          </cell>
          <cell r="D325">
            <v>115</v>
          </cell>
        </row>
        <row r="326">
          <cell r="A326" t="str">
            <v>67MV</v>
          </cell>
          <cell r="B326">
            <v>67</v>
          </cell>
          <cell r="C326" t="str">
            <v>MV</v>
          </cell>
          <cell r="D326">
            <v>1150</v>
          </cell>
        </row>
        <row r="327">
          <cell r="A327" t="str">
            <v>67PL</v>
          </cell>
          <cell r="B327">
            <v>67</v>
          </cell>
          <cell r="C327" t="str">
            <v>PL</v>
          </cell>
          <cell r="D327">
            <v>85</v>
          </cell>
        </row>
        <row r="328">
          <cell r="A328" t="str">
            <v>67RC</v>
          </cell>
          <cell r="B328">
            <v>67</v>
          </cell>
          <cell r="C328" t="str">
            <v>RC</v>
          </cell>
          <cell r="D328">
            <v>264</v>
          </cell>
        </row>
        <row r="329">
          <cell r="A329" t="str">
            <v>67RP</v>
          </cell>
          <cell r="B329">
            <v>67</v>
          </cell>
          <cell r="C329" t="str">
            <v>RP</v>
          </cell>
          <cell r="D329">
            <v>81</v>
          </cell>
        </row>
        <row r="330">
          <cell r="A330" t="str">
            <v>67RV</v>
          </cell>
          <cell r="B330">
            <v>67</v>
          </cell>
          <cell r="C330" t="str">
            <v>RV</v>
          </cell>
          <cell r="D330">
            <v>31</v>
          </cell>
        </row>
        <row r="331">
          <cell r="A331" t="str">
            <v>67SD</v>
          </cell>
          <cell r="B331">
            <v>67</v>
          </cell>
          <cell r="C331" t="str">
            <v>SD</v>
          </cell>
          <cell r="D331">
            <v>107</v>
          </cell>
        </row>
        <row r="332">
          <cell r="A332" t="str">
            <v>67WJ</v>
          </cell>
          <cell r="B332">
            <v>67</v>
          </cell>
          <cell r="C332" t="str">
            <v>WJ</v>
          </cell>
          <cell r="D332">
            <v>363</v>
          </cell>
        </row>
        <row r="333">
          <cell r="A333" t="str">
            <v>69DK</v>
          </cell>
          <cell r="B333">
            <v>69</v>
          </cell>
          <cell r="C333" t="str">
            <v>DK</v>
          </cell>
          <cell r="D333">
            <v>27</v>
          </cell>
        </row>
        <row r="334">
          <cell r="A334" t="str">
            <v>69DN</v>
          </cell>
          <cell r="B334">
            <v>69</v>
          </cell>
          <cell r="C334" t="str">
            <v>DN</v>
          </cell>
          <cell r="D334">
            <v>249</v>
          </cell>
        </row>
        <row r="335">
          <cell r="A335" t="str">
            <v>69DQ</v>
          </cell>
          <cell r="B335">
            <v>69</v>
          </cell>
          <cell r="C335" t="str">
            <v>DQ</v>
          </cell>
          <cell r="D335">
            <v>40</v>
          </cell>
        </row>
        <row r="336">
          <cell r="A336" t="str">
            <v>69HC</v>
          </cell>
          <cell r="B336">
            <v>69</v>
          </cell>
          <cell r="C336" t="str">
            <v>HC</v>
          </cell>
          <cell r="D336">
            <v>19</v>
          </cell>
        </row>
        <row r="337">
          <cell r="A337" t="str">
            <v>69HD</v>
          </cell>
          <cell r="B337">
            <v>69</v>
          </cell>
          <cell r="C337" t="str">
            <v>HD</v>
          </cell>
          <cell r="D337">
            <v>81</v>
          </cell>
        </row>
        <row r="338">
          <cell r="A338" t="str">
            <v>69HL</v>
          </cell>
          <cell r="B338">
            <v>69</v>
          </cell>
          <cell r="C338" t="str">
            <v>HL</v>
          </cell>
          <cell r="D338">
            <v>21</v>
          </cell>
        </row>
        <row r="339">
          <cell r="A339" t="str">
            <v>69HY</v>
          </cell>
          <cell r="B339">
            <v>69</v>
          </cell>
          <cell r="C339" t="str">
            <v>HY</v>
          </cell>
          <cell r="D339">
            <v>40</v>
          </cell>
        </row>
        <row r="340">
          <cell r="A340" t="str">
            <v>69JC</v>
          </cell>
          <cell r="B340">
            <v>69</v>
          </cell>
          <cell r="C340" t="str">
            <v>JC</v>
          </cell>
          <cell r="D340">
            <v>23</v>
          </cell>
        </row>
        <row r="341">
          <cell r="A341" t="str">
            <v>69JD</v>
          </cell>
          <cell r="B341">
            <v>69</v>
          </cell>
          <cell r="C341" t="str">
            <v>JD</v>
          </cell>
          <cell r="D341">
            <v>91</v>
          </cell>
        </row>
        <row r="342">
          <cell r="A342" t="str">
            <v>69MV</v>
          </cell>
          <cell r="B342">
            <v>69</v>
          </cell>
          <cell r="C342" t="str">
            <v>MV</v>
          </cell>
          <cell r="D342">
            <v>725</v>
          </cell>
        </row>
        <row r="343">
          <cell r="A343" t="str">
            <v>69PL</v>
          </cell>
          <cell r="B343">
            <v>69</v>
          </cell>
          <cell r="C343" t="str">
            <v>PL</v>
          </cell>
          <cell r="D343">
            <v>126</v>
          </cell>
        </row>
        <row r="344">
          <cell r="A344" t="str">
            <v>69RC</v>
          </cell>
          <cell r="B344">
            <v>69</v>
          </cell>
          <cell r="C344" t="str">
            <v>RC</v>
          </cell>
          <cell r="D344">
            <v>534</v>
          </cell>
        </row>
        <row r="345">
          <cell r="A345" t="str">
            <v>69RP</v>
          </cell>
          <cell r="B345">
            <v>69</v>
          </cell>
          <cell r="C345" t="str">
            <v>RP</v>
          </cell>
          <cell r="D345">
            <v>148</v>
          </cell>
        </row>
        <row r="346">
          <cell r="A346" t="str">
            <v>69RV</v>
          </cell>
          <cell r="B346">
            <v>69</v>
          </cell>
          <cell r="C346" t="str">
            <v>RV</v>
          </cell>
          <cell r="D346">
            <v>13</v>
          </cell>
        </row>
        <row r="347">
          <cell r="A347" t="str">
            <v>69SD</v>
          </cell>
          <cell r="B347">
            <v>69</v>
          </cell>
          <cell r="C347" t="str">
            <v>SD</v>
          </cell>
          <cell r="D347">
            <v>86</v>
          </cell>
        </row>
        <row r="348">
          <cell r="A348" t="str">
            <v>69TJ</v>
          </cell>
          <cell r="B348">
            <v>69</v>
          </cell>
          <cell r="C348" t="str">
            <v>TJ</v>
          </cell>
          <cell r="D348">
            <v>51</v>
          </cell>
        </row>
        <row r="349">
          <cell r="A349" t="str">
            <v>69WJ</v>
          </cell>
          <cell r="B349">
            <v>69</v>
          </cell>
          <cell r="C349" t="str">
            <v>WJ</v>
          </cell>
          <cell r="D349">
            <v>274</v>
          </cell>
        </row>
        <row r="350">
          <cell r="A350" t="str">
            <v>71DK</v>
          </cell>
          <cell r="B350">
            <v>71</v>
          </cell>
          <cell r="C350" t="str">
            <v>DK</v>
          </cell>
          <cell r="D350">
            <v>47</v>
          </cell>
        </row>
        <row r="351">
          <cell r="A351" t="str">
            <v>71DN</v>
          </cell>
          <cell r="B351">
            <v>71</v>
          </cell>
          <cell r="C351" t="str">
            <v>DN</v>
          </cell>
          <cell r="D351">
            <v>281</v>
          </cell>
        </row>
        <row r="352">
          <cell r="A352" t="str">
            <v>71DQ</v>
          </cell>
          <cell r="B352">
            <v>71</v>
          </cell>
          <cell r="C352" t="str">
            <v>DQ</v>
          </cell>
          <cell r="D352">
            <v>75</v>
          </cell>
        </row>
        <row r="353">
          <cell r="A353" t="str">
            <v>71HC</v>
          </cell>
          <cell r="B353">
            <v>71</v>
          </cell>
          <cell r="C353" t="str">
            <v>HC</v>
          </cell>
          <cell r="D353">
            <v>17</v>
          </cell>
        </row>
        <row r="354">
          <cell r="A354" t="str">
            <v>71HD</v>
          </cell>
          <cell r="B354">
            <v>71</v>
          </cell>
          <cell r="C354" t="str">
            <v>HD</v>
          </cell>
          <cell r="D354">
            <v>85</v>
          </cell>
        </row>
        <row r="355">
          <cell r="A355" t="str">
            <v>71HL</v>
          </cell>
          <cell r="B355">
            <v>71</v>
          </cell>
          <cell r="C355" t="str">
            <v>HL</v>
          </cell>
          <cell r="D355">
            <v>34</v>
          </cell>
        </row>
        <row r="356">
          <cell r="A356" t="str">
            <v>71HY</v>
          </cell>
          <cell r="B356">
            <v>71</v>
          </cell>
          <cell r="C356" t="str">
            <v>HY</v>
          </cell>
          <cell r="D356">
            <v>75</v>
          </cell>
        </row>
        <row r="357">
          <cell r="A357" t="str">
            <v>71JC</v>
          </cell>
          <cell r="B357">
            <v>71</v>
          </cell>
          <cell r="C357" t="str">
            <v>JC</v>
          </cell>
          <cell r="D357">
            <v>29</v>
          </cell>
        </row>
        <row r="358">
          <cell r="A358" t="str">
            <v>71JD</v>
          </cell>
          <cell r="B358">
            <v>71</v>
          </cell>
          <cell r="C358" t="str">
            <v>JD</v>
          </cell>
          <cell r="D358">
            <v>74</v>
          </cell>
        </row>
        <row r="359">
          <cell r="A359" t="str">
            <v>71MV</v>
          </cell>
          <cell r="B359">
            <v>71</v>
          </cell>
          <cell r="C359" t="str">
            <v>MV</v>
          </cell>
          <cell r="D359">
            <v>1078</v>
          </cell>
        </row>
        <row r="360">
          <cell r="A360" t="str">
            <v>71PL</v>
          </cell>
          <cell r="B360">
            <v>71</v>
          </cell>
          <cell r="C360" t="str">
            <v>PL</v>
          </cell>
          <cell r="D360">
            <v>102</v>
          </cell>
        </row>
        <row r="361">
          <cell r="A361" t="str">
            <v>71RC</v>
          </cell>
          <cell r="B361">
            <v>71</v>
          </cell>
          <cell r="C361" t="str">
            <v>RC</v>
          </cell>
          <cell r="D361">
            <v>374</v>
          </cell>
        </row>
        <row r="362">
          <cell r="A362" t="str">
            <v>71RP</v>
          </cell>
          <cell r="B362">
            <v>71</v>
          </cell>
          <cell r="C362" t="str">
            <v>RP</v>
          </cell>
          <cell r="D362">
            <v>58</v>
          </cell>
        </row>
        <row r="363">
          <cell r="A363" t="str">
            <v>71RV</v>
          </cell>
          <cell r="B363">
            <v>71</v>
          </cell>
          <cell r="C363" t="str">
            <v>RV</v>
          </cell>
          <cell r="D363">
            <v>66</v>
          </cell>
        </row>
        <row r="364">
          <cell r="A364" t="str">
            <v>71RW</v>
          </cell>
          <cell r="B364">
            <v>71</v>
          </cell>
          <cell r="C364" t="str">
            <v>RW</v>
          </cell>
          <cell r="D364">
            <v>4</v>
          </cell>
        </row>
        <row r="365">
          <cell r="A365" t="str">
            <v>71SD</v>
          </cell>
          <cell r="B365">
            <v>71</v>
          </cell>
          <cell r="C365" t="str">
            <v>SD</v>
          </cell>
          <cell r="D365">
            <v>27</v>
          </cell>
        </row>
        <row r="366">
          <cell r="A366" t="str">
            <v>71WJ</v>
          </cell>
          <cell r="B366">
            <v>71</v>
          </cell>
          <cell r="C366" t="str">
            <v>WJ</v>
          </cell>
          <cell r="D366">
            <v>416</v>
          </cell>
        </row>
        <row r="367">
          <cell r="A367" t="str">
            <v>72</v>
          </cell>
          <cell r="B367">
            <v>72</v>
          </cell>
          <cell r="D367">
            <v>1</v>
          </cell>
        </row>
        <row r="368">
          <cell r="A368" t="str">
            <v>72DK</v>
          </cell>
          <cell r="B368">
            <v>72</v>
          </cell>
          <cell r="C368" t="str">
            <v>DK</v>
          </cell>
          <cell r="D368">
            <v>22</v>
          </cell>
        </row>
        <row r="369">
          <cell r="A369" t="str">
            <v>72DN</v>
          </cell>
          <cell r="B369">
            <v>72</v>
          </cell>
          <cell r="C369" t="str">
            <v>DN</v>
          </cell>
          <cell r="D369">
            <v>207</v>
          </cell>
        </row>
        <row r="370">
          <cell r="A370" t="str">
            <v>72DQ</v>
          </cell>
          <cell r="B370">
            <v>72</v>
          </cell>
          <cell r="C370" t="str">
            <v>DQ</v>
          </cell>
          <cell r="D370">
            <v>4</v>
          </cell>
        </row>
        <row r="371">
          <cell r="A371" t="str">
            <v>72HC</v>
          </cell>
          <cell r="B371">
            <v>72</v>
          </cell>
          <cell r="C371" t="str">
            <v>HC</v>
          </cell>
          <cell r="D371">
            <v>8</v>
          </cell>
        </row>
        <row r="372">
          <cell r="A372" t="str">
            <v>72HD</v>
          </cell>
          <cell r="B372">
            <v>72</v>
          </cell>
          <cell r="C372" t="str">
            <v>HD</v>
          </cell>
          <cell r="D372">
            <v>21</v>
          </cell>
        </row>
        <row r="373">
          <cell r="A373" t="str">
            <v>72HY</v>
          </cell>
          <cell r="B373">
            <v>72</v>
          </cell>
          <cell r="C373" t="str">
            <v>HY</v>
          </cell>
          <cell r="D373">
            <v>32</v>
          </cell>
        </row>
        <row r="374">
          <cell r="A374" t="str">
            <v>72JD</v>
          </cell>
          <cell r="B374">
            <v>72</v>
          </cell>
          <cell r="C374" t="str">
            <v>JD</v>
          </cell>
          <cell r="D374">
            <v>76</v>
          </cell>
        </row>
        <row r="375">
          <cell r="A375" t="str">
            <v>72MV</v>
          </cell>
          <cell r="B375">
            <v>72</v>
          </cell>
          <cell r="C375" t="str">
            <v>MV</v>
          </cell>
          <cell r="D375">
            <v>804</v>
          </cell>
        </row>
        <row r="376">
          <cell r="A376" t="str">
            <v>72PL</v>
          </cell>
          <cell r="B376">
            <v>72</v>
          </cell>
          <cell r="C376" t="str">
            <v>PL</v>
          </cell>
          <cell r="D376">
            <v>84</v>
          </cell>
        </row>
        <row r="377">
          <cell r="A377" t="str">
            <v>72PT</v>
          </cell>
          <cell r="B377">
            <v>72</v>
          </cell>
          <cell r="C377" t="str">
            <v>PT</v>
          </cell>
          <cell r="D377">
            <v>4</v>
          </cell>
        </row>
        <row r="378">
          <cell r="A378" t="str">
            <v>72RC</v>
          </cell>
          <cell r="B378">
            <v>72</v>
          </cell>
          <cell r="C378" t="str">
            <v>RC</v>
          </cell>
          <cell r="D378">
            <v>530</v>
          </cell>
        </row>
        <row r="379">
          <cell r="A379" t="str">
            <v>72RP</v>
          </cell>
          <cell r="B379">
            <v>72</v>
          </cell>
          <cell r="C379" t="str">
            <v>RP</v>
          </cell>
          <cell r="D379">
            <v>38</v>
          </cell>
        </row>
        <row r="380">
          <cell r="A380" t="str">
            <v>72SD</v>
          </cell>
          <cell r="B380">
            <v>72</v>
          </cell>
          <cell r="C380" t="str">
            <v>SD</v>
          </cell>
          <cell r="D380">
            <v>87</v>
          </cell>
        </row>
        <row r="381">
          <cell r="A381" t="str">
            <v>72TJ</v>
          </cell>
          <cell r="B381">
            <v>72</v>
          </cell>
          <cell r="C381" t="str">
            <v>TJ</v>
          </cell>
          <cell r="D381">
            <v>37</v>
          </cell>
        </row>
        <row r="382">
          <cell r="A382" t="str">
            <v>72WJ</v>
          </cell>
          <cell r="B382">
            <v>72</v>
          </cell>
          <cell r="C382" t="str">
            <v>WJ</v>
          </cell>
          <cell r="D382">
            <v>239</v>
          </cell>
        </row>
        <row r="383">
          <cell r="A383" t="str">
            <v>73</v>
          </cell>
          <cell r="B383">
            <v>73</v>
          </cell>
          <cell r="D383">
            <v>1</v>
          </cell>
        </row>
        <row r="384">
          <cell r="A384" t="str">
            <v>73DK</v>
          </cell>
          <cell r="B384">
            <v>73</v>
          </cell>
          <cell r="C384" t="str">
            <v>DK</v>
          </cell>
          <cell r="D384">
            <v>40</v>
          </cell>
        </row>
        <row r="385">
          <cell r="A385" t="str">
            <v>73DN</v>
          </cell>
          <cell r="B385">
            <v>73</v>
          </cell>
          <cell r="C385" t="str">
            <v>DN</v>
          </cell>
          <cell r="D385">
            <v>291</v>
          </cell>
        </row>
        <row r="386">
          <cell r="A386" t="str">
            <v>73DQ</v>
          </cell>
          <cell r="B386">
            <v>73</v>
          </cell>
          <cell r="C386" t="str">
            <v>DQ</v>
          </cell>
          <cell r="D386">
            <v>48</v>
          </cell>
        </row>
        <row r="387">
          <cell r="A387" t="str">
            <v>73HC</v>
          </cell>
          <cell r="B387">
            <v>73</v>
          </cell>
          <cell r="C387" t="str">
            <v>HC</v>
          </cell>
          <cell r="D387">
            <v>9</v>
          </cell>
        </row>
        <row r="388">
          <cell r="A388" t="str">
            <v>73HD</v>
          </cell>
          <cell r="B388">
            <v>73</v>
          </cell>
          <cell r="C388" t="str">
            <v>HD</v>
          </cell>
          <cell r="D388">
            <v>46</v>
          </cell>
        </row>
        <row r="389">
          <cell r="A389" t="str">
            <v>73HL</v>
          </cell>
          <cell r="B389">
            <v>73</v>
          </cell>
          <cell r="C389" t="str">
            <v>HL</v>
          </cell>
          <cell r="D389">
            <v>8</v>
          </cell>
        </row>
        <row r="390">
          <cell r="A390" t="str">
            <v>73HY</v>
          </cell>
          <cell r="B390">
            <v>73</v>
          </cell>
          <cell r="C390" t="str">
            <v>HY</v>
          </cell>
          <cell r="D390">
            <v>61</v>
          </cell>
        </row>
        <row r="391">
          <cell r="A391" t="str">
            <v>73JC</v>
          </cell>
          <cell r="B391">
            <v>73</v>
          </cell>
          <cell r="C391" t="str">
            <v>JC</v>
          </cell>
          <cell r="D391">
            <v>17</v>
          </cell>
        </row>
        <row r="392">
          <cell r="A392" t="str">
            <v>73JD</v>
          </cell>
          <cell r="B392">
            <v>73</v>
          </cell>
          <cell r="C392" t="str">
            <v>JD</v>
          </cell>
          <cell r="D392">
            <v>69</v>
          </cell>
        </row>
        <row r="393">
          <cell r="A393" t="str">
            <v>73MV</v>
          </cell>
          <cell r="B393">
            <v>73</v>
          </cell>
          <cell r="C393" t="str">
            <v>MV</v>
          </cell>
          <cell r="D393">
            <v>796</v>
          </cell>
        </row>
        <row r="394">
          <cell r="A394" t="str">
            <v>73PL</v>
          </cell>
          <cell r="B394">
            <v>73</v>
          </cell>
          <cell r="C394" t="str">
            <v>PL</v>
          </cell>
          <cell r="D394">
            <v>68</v>
          </cell>
        </row>
        <row r="395">
          <cell r="A395" t="str">
            <v>73RC</v>
          </cell>
          <cell r="B395">
            <v>73</v>
          </cell>
          <cell r="C395" t="str">
            <v>RC</v>
          </cell>
          <cell r="D395">
            <v>302</v>
          </cell>
        </row>
        <row r="396">
          <cell r="A396" t="str">
            <v>73RP</v>
          </cell>
          <cell r="B396">
            <v>73</v>
          </cell>
          <cell r="C396" t="str">
            <v>RP</v>
          </cell>
          <cell r="D396">
            <v>47</v>
          </cell>
        </row>
        <row r="397">
          <cell r="A397" t="str">
            <v>73RV</v>
          </cell>
          <cell r="B397">
            <v>73</v>
          </cell>
          <cell r="C397" t="str">
            <v>RV</v>
          </cell>
          <cell r="D397">
            <v>27</v>
          </cell>
        </row>
        <row r="398">
          <cell r="A398" t="str">
            <v>73SD</v>
          </cell>
          <cell r="B398">
            <v>73</v>
          </cell>
          <cell r="C398" t="str">
            <v>SD</v>
          </cell>
          <cell r="D398">
            <v>64</v>
          </cell>
        </row>
        <row r="399">
          <cell r="A399" t="str">
            <v>73TJ</v>
          </cell>
          <cell r="B399">
            <v>73</v>
          </cell>
          <cell r="C399" t="str">
            <v>TJ</v>
          </cell>
          <cell r="D399">
            <v>37</v>
          </cell>
        </row>
        <row r="400">
          <cell r="A400" t="str">
            <v>73WJ</v>
          </cell>
          <cell r="B400">
            <v>73</v>
          </cell>
          <cell r="C400" t="str">
            <v>WJ</v>
          </cell>
          <cell r="D400">
            <v>244</v>
          </cell>
        </row>
        <row r="401">
          <cell r="A401" t="str">
            <v>74</v>
          </cell>
          <cell r="B401">
            <v>74</v>
          </cell>
          <cell r="D401">
            <v>2</v>
          </cell>
        </row>
        <row r="402">
          <cell r="A402" t="str">
            <v>74DN</v>
          </cell>
          <cell r="B402">
            <v>74</v>
          </cell>
          <cell r="C402" t="str">
            <v>DN</v>
          </cell>
          <cell r="D402">
            <v>177</v>
          </cell>
        </row>
        <row r="403">
          <cell r="A403" t="str">
            <v>74HC</v>
          </cell>
          <cell r="B403">
            <v>74</v>
          </cell>
          <cell r="C403" t="str">
            <v>HC</v>
          </cell>
          <cell r="D403">
            <v>8</v>
          </cell>
        </row>
        <row r="404">
          <cell r="A404" t="str">
            <v>74HD</v>
          </cell>
          <cell r="B404">
            <v>74</v>
          </cell>
          <cell r="C404" t="str">
            <v>HD</v>
          </cell>
          <cell r="D404">
            <v>55</v>
          </cell>
        </row>
        <row r="405">
          <cell r="A405" t="str">
            <v>74HY</v>
          </cell>
          <cell r="B405">
            <v>74</v>
          </cell>
          <cell r="C405" t="str">
            <v>HY</v>
          </cell>
          <cell r="D405">
            <v>30</v>
          </cell>
        </row>
        <row r="406">
          <cell r="A406" t="str">
            <v>74JC</v>
          </cell>
          <cell r="B406">
            <v>74</v>
          </cell>
          <cell r="C406" t="str">
            <v>JC</v>
          </cell>
          <cell r="D406">
            <v>11</v>
          </cell>
        </row>
        <row r="407">
          <cell r="A407" t="str">
            <v>74JD</v>
          </cell>
          <cell r="B407">
            <v>74</v>
          </cell>
          <cell r="C407" t="str">
            <v>JD</v>
          </cell>
          <cell r="D407">
            <v>105</v>
          </cell>
        </row>
        <row r="408">
          <cell r="A408" t="str">
            <v>74MV</v>
          </cell>
          <cell r="B408">
            <v>74</v>
          </cell>
          <cell r="C408" t="str">
            <v>MV</v>
          </cell>
          <cell r="D408">
            <v>293</v>
          </cell>
        </row>
        <row r="409">
          <cell r="A409" t="str">
            <v>74PL</v>
          </cell>
          <cell r="B409">
            <v>74</v>
          </cell>
          <cell r="C409" t="str">
            <v>PL</v>
          </cell>
          <cell r="D409">
            <v>34</v>
          </cell>
        </row>
        <row r="410">
          <cell r="A410" t="str">
            <v>74RC</v>
          </cell>
          <cell r="B410">
            <v>74</v>
          </cell>
          <cell r="C410" t="str">
            <v>RC</v>
          </cell>
          <cell r="D410">
            <v>223</v>
          </cell>
        </row>
        <row r="411">
          <cell r="A411" t="str">
            <v>74RP</v>
          </cell>
          <cell r="B411">
            <v>74</v>
          </cell>
          <cell r="C411" t="str">
            <v>RP</v>
          </cell>
          <cell r="D411">
            <v>33</v>
          </cell>
        </row>
        <row r="412">
          <cell r="A412" t="str">
            <v>74RV</v>
          </cell>
          <cell r="B412">
            <v>74</v>
          </cell>
          <cell r="C412" t="str">
            <v>RV</v>
          </cell>
          <cell r="D412">
            <v>16</v>
          </cell>
        </row>
        <row r="413">
          <cell r="A413" t="str">
            <v>74SD</v>
          </cell>
          <cell r="B413">
            <v>74</v>
          </cell>
          <cell r="C413" t="str">
            <v>SD</v>
          </cell>
          <cell r="D413">
            <v>98</v>
          </cell>
        </row>
        <row r="414">
          <cell r="A414" t="str">
            <v>74TJ</v>
          </cell>
          <cell r="B414">
            <v>74</v>
          </cell>
          <cell r="C414" t="str">
            <v>TJ</v>
          </cell>
          <cell r="D414">
            <v>45</v>
          </cell>
        </row>
        <row r="415">
          <cell r="A415" t="str">
            <v>74WJ</v>
          </cell>
          <cell r="B415">
            <v>74</v>
          </cell>
          <cell r="C415" t="str">
            <v>WJ</v>
          </cell>
          <cell r="D415">
            <v>236</v>
          </cell>
        </row>
        <row r="416">
          <cell r="A416">
            <v>0</v>
          </cell>
        </row>
        <row r="417">
          <cell r="A417">
            <v>0</v>
          </cell>
        </row>
        <row r="418">
          <cell r="A418">
            <v>0</v>
          </cell>
        </row>
        <row r="419">
          <cell r="A419">
            <v>0</v>
          </cell>
        </row>
        <row r="420">
          <cell r="A420">
            <v>0</v>
          </cell>
        </row>
        <row r="421">
          <cell r="A421">
            <v>0</v>
          </cell>
        </row>
        <row r="422">
          <cell r="A422">
            <v>0</v>
          </cell>
        </row>
        <row r="423">
          <cell r="A423">
            <v>0</v>
          </cell>
        </row>
        <row r="424">
          <cell r="A424">
            <v>0</v>
          </cell>
        </row>
        <row r="425">
          <cell r="A425">
            <v>0</v>
          </cell>
        </row>
        <row r="426">
          <cell r="A426">
            <v>0</v>
          </cell>
        </row>
        <row r="427">
          <cell r="A427">
            <v>0</v>
          </cell>
        </row>
        <row r="428">
          <cell r="A428">
            <v>0</v>
          </cell>
        </row>
        <row r="429">
          <cell r="A429">
            <v>0</v>
          </cell>
        </row>
        <row r="430">
          <cell r="A430">
            <v>0</v>
          </cell>
        </row>
        <row r="431">
          <cell r="A431">
            <v>0</v>
          </cell>
        </row>
        <row r="432">
          <cell r="A432">
            <v>0</v>
          </cell>
        </row>
        <row r="433">
          <cell r="A433">
            <v>0</v>
          </cell>
        </row>
        <row r="434">
          <cell r="A434">
            <v>0</v>
          </cell>
        </row>
        <row r="435">
          <cell r="A435">
            <v>0</v>
          </cell>
        </row>
        <row r="436">
          <cell r="A436">
            <v>0</v>
          </cell>
        </row>
        <row r="437">
          <cell r="A437">
            <v>0</v>
          </cell>
        </row>
        <row r="438">
          <cell r="A438">
            <v>0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0</v>
          </cell>
        </row>
        <row r="443">
          <cell r="A443">
            <v>0</v>
          </cell>
        </row>
        <row r="444">
          <cell r="A444">
            <v>0</v>
          </cell>
        </row>
        <row r="445">
          <cell r="A445">
            <v>0</v>
          </cell>
        </row>
        <row r="446">
          <cell r="A446">
            <v>0</v>
          </cell>
        </row>
        <row r="447">
          <cell r="A447">
            <v>0</v>
          </cell>
        </row>
        <row r="448">
          <cell r="A448">
            <v>0</v>
          </cell>
        </row>
        <row r="449">
          <cell r="A449">
            <v>0</v>
          </cell>
        </row>
        <row r="450">
          <cell r="A450">
            <v>0</v>
          </cell>
        </row>
        <row r="451">
          <cell r="A451">
            <v>0</v>
          </cell>
        </row>
        <row r="452">
          <cell r="A452">
            <v>0</v>
          </cell>
        </row>
        <row r="453">
          <cell r="A453">
            <v>0</v>
          </cell>
        </row>
        <row r="454">
          <cell r="A454">
            <v>0</v>
          </cell>
        </row>
        <row r="455">
          <cell r="A455">
            <v>0</v>
          </cell>
        </row>
        <row r="456">
          <cell r="A456">
            <v>0</v>
          </cell>
        </row>
        <row r="457">
          <cell r="A457">
            <v>0</v>
          </cell>
        </row>
        <row r="458">
          <cell r="A458">
            <v>0</v>
          </cell>
        </row>
        <row r="459">
          <cell r="A459">
            <v>0</v>
          </cell>
        </row>
        <row r="460">
          <cell r="A460">
            <v>0</v>
          </cell>
        </row>
        <row r="461">
          <cell r="A461">
            <v>0</v>
          </cell>
        </row>
        <row r="462">
          <cell r="A462">
            <v>0</v>
          </cell>
        </row>
        <row r="463">
          <cell r="A463">
            <v>0</v>
          </cell>
        </row>
        <row r="464">
          <cell r="A464">
            <v>0</v>
          </cell>
        </row>
        <row r="465">
          <cell r="A465">
            <v>0</v>
          </cell>
        </row>
        <row r="466">
          <cell r="A466">
            <v>0</v>
          </cell>
        </row>
        <row r="467">
          <cell r="A467">
            <v>0</v>
          </cell>
        </row>
        <row r="468">
          <cell r="A468">
            <v>0</v>
          </cell>
        </row>
        <row r="469">
          <cell r="A469">
            <v>0</v>
          </cell>
        </row>
        <row r="470">
          <cell r="A470">
            <v>0</v>
          </cell>
        </row>
        <row r="471">
          <cell r="A471">
            <v>0</v>
          </cell>
        </row>
        <row r="472">
          <cell r="A472">
            <v>0</v>
          </cell>
        </row>
        <row r="473">
          <cell r="A473">
            <v>0</v>
          </cell>
        </row>
        <row r="474">
          <cell r="A474">
            <v>0</v>
          </cell>
        </row>
        <row r="475">
          <cell r="A475">
            <v>0</v>
          </cell>
        </row>
        <row r="476">
          <cell r="A476">
            <v>0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0</v>
          </cell>
        </row>
        <row r="484">
          <cell r="A484">
            <v>0</v>
          </cell>
        </row>
        <row r="485">
          <cell r="A485">
            <v>0</v>
          </cell>
        </row>
        <row r="486">
          <cell r="A486">
            <v>0</v>
          </cell>
        </row>
        <row r="487">
          <cell r="A487">
            <v>0</v>
          </cell>
        </row>
        <row r="488">
          <cell r="A488">
            <v>0</v>
          </cell>
        </row>
        <row r="489">
          <cell r="A489">
            <v>0</v>
          </cell>
        </row>
        <row r="490">
          <cell r="A490">
            <v>0</v>
          </cell>
        </row>
        <row r="491">
          <cell r="A491">
            <v>0</v>
          </cell>
        </row>
        <row r="492">
          <cell r="A492">
            <v>0</v>
          </cell>
        </row>
        <row r="493">
          <cell r="A493">
            <v>0</v>
          </cell>
        </row>
        <row r="494">
          <cell r="A494">
            <v>0</v>
          </cell>
        </row>
        <row r="495">
          <cell r="A495">
            <v>0</v>
          </cell>
        </row>
        <row r="496">
          <cell r="A496">
            <v>0</v>
          </cell>
        </row>
        <row r="497">
          <cell r="A497">
            <v>0</v>
          </cell>
        </row>
        <row r="498">
          <cell r="A498">
            <v>0</v>
          </cell>
        </row>
        <row r="499">
          <cell r="A499">
            <v>0</v>
          </cell>
        </row>
        <row r="500">
          <cell r="A500">
            <v>0</v>
          </cell>
        </row>
        <row r="501">
          <cell r="A501">
            <v>0</v>
          </cell>
        </row>
        <row r="502">
          <cell r="A502">
            <v>0</v>
          </cell>
        </row>
        <row r="503">
          <cell r="A503">
            <v>0</v>
          </cell>
        </row>
        <row r="504">
          <cell r="A504">
            <v>0</v>
          </cell>
        </row>
        <row r="505">
          <cell r="A505">
            <v>0</v>
          </cell>
        </row>
        <row r="506">
          <cell r="A506">
            <v>0</v>
          </cell>
        </row>
        <row r="507">
          <cell r="A507">
            <v>0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>
            <v>0</v>
          </cell>
        </row>
        <row r="512">
          <cell r="A512">
            <v>0</v>
          </cell>
        </row>
        <row r="513">
          <cell r="A513">
            <v>0</v>
          </cell>
        </row>
        <row r="514">
          <cell r="A514">
            <v>0</v>
          </cell>
        </row>
        <row r="515">
          <cell r="A515">
            <v>0</v>
          </cell>
        </row>
        <row r="516">
          <cell r="A516">
            <v>0</v>
          </cell>
        </row>
        <row r="517">
          <cell r="A517">
            <v>0</v>
          </cell>
        </row>
        <row r="518">
          <cell r="A518">
            <v>0</v>
          </cell>
        </row>
        <row r="519">
          <cell r="A519">
            <v>0</v>
          </cell>
        </row>
        <row r="520">
          <cell r="A520">
            <v>0</v>
          </cell>
        </row>
        <row r="521">
          <cell r="A521">
            <v>0</v>
          </cell>
        </row>
        <row r="522">
          <cell r="A522">
            <v>0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0</v>
          </cell>
        </row>
        <row r="526">
          <cell r="A526">
            <v>0</v>
          </cell>
        </row>
        <row r="527">
          <cell r="A527">
            <v>0</v>
          </cell>
        </row>
        <row r="528">
          <cell r="A528">
            <v>0</v>
          </cell>
        </row>
        <row r="529">
          <cell r="A529">
            <v>0</v>
          </cell>
        </row>
        <row r="530">
          <cell r="A530">
            <v>0</v>
          </cell>
        </row>
        <row r="531">
          <cell r="A531">
            <v>0</v>
          </cell>
        </row>
        <row r="532">
          <cell r="A532">
            <v>0</v>
          </cell>
        </row>
        <row r="533">
          <cell r="A533">
            <v>0</v>
          </cell>
        </row>
        <row r="534">
          <cell r="A534">
            <v>0</v>
          </cell>
        </row>
        <row r="535">
          <cell r="A535">
            <v>0</v>
          </cell>
        </row>
        <row r="536">
          <cell r="A536">
            <v>0</v>
          </cell>
        </row>
        <row r="537">
          <cell r="A537">
            <v>0</v>
          </cell>
        </row>
        <row r="538">
          <cell r="A538">
            <v>0</v>
          </cell>
        </row>
        <row r="539">
          <cell r="A539">
            <v>0</v>
          </cell>
        </row>
        <row r="540">
          <cell r="A540">
            <v>0</v>
          </cell>
        </row>
        <row r="541">
          <cell r="A541">
            <v>0</v>
          </cell>
        </row>
        <row r="542">
          <cell r="A542">
            <v>0</v>
          </cell>
        </row>
        <row r="543">
          <cell r="A543">
            <v>0</v>
          </cell>
        </row>
        <row r="544">
          <cell r="A544">
            <v>0</v>
          </cell>
        </row>
        <row r="545">
          <cell r="A545">
            <v>0</v>
          </cell>
        </row>
        <row r="546">
          <cell r="A546">
            <v>0</v>
          </cell>
        </row>
        <row r="547">
          <cell r="A547">
            <v>0</v>
          </cell>
        </row>
        <row r="548">
          <cell r="A548">
            <v>0</v>
          </cell>
        </row>
        <row r="549">
          <cell r="A549">
            <v>0</v>
          </cell>
        </row>
        <row r="550">
          <cell r="A550">
            <v>0</v>
          </cell>
        </row>
        <row r="551">
          <cell r="A551">
            <v>0</v>
          </cell>
        </row>
        <row r="552">
          <cell r="A552">
            <v>0</v>
          </cell>
        </row>
        <row r="553">
          <cell r="A553">
            <v>0</v>
          </cell>
        </row>
        <row r="554">
          <cell r="A554">
            <v>0</v>
          </cell>
        </row>
        <row r="555">
          <cell r="A555">
            <v>0</v>
          </cell>
        </row>
        <row r="556">
          <cell r="A556">
            <v>0</v>
          </cell>
        </row>
        <row r="557">
          <cell r="A557">
            <v>0</v>
          </cell>
        </row>
        <row r="558">
          <cell r="A558">
            <v>0</v>
          </cell>
        </row>
        <row r="559">
          <cell r="A559">
            <v>0</v>
          </cell>
        </row>
        <row r="560">
          <cell r="A560">
            <v>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>
            <v>0</v>
          </cell>
        </row>
        <row r="567">
          <cell r="A567">
            <v>0</v>
          </cell>
        </row>
        <row r="568">
          <cell r="A568">
            <v>0</v>
          </cell>
        </row>
        <row r="569">
          <cell r="A569">
            <v>0</v>
          </cell>
        </row>
        <row r="570">
          <cell r="A570">
            <v>0</v>
          </cell>
        </row>
        <row r="571">
          <cell r="A571">
            <v>0</v>
          </cell>
        </row>
        <row r="572">
          <cell r="A572">
            <v>0</v>
          </cell>
        </row>
        <row r="573">
          <cell r="A573">
            <v>0</v>
          </cell>
        </row>
        <row r="574">
          <cell r="A574">
            <v>0</v>
          </cell>
        </row>
        <row r="575">
          <cell r="A575">
            <v>0</v>
          </cell>
        </row>
        <row r="576">
          <cell r="A576">
            <v>0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>
            <v>0</v>
          </cell>
        </row>
        <row r="580">
          <cell r="A580">
            <v>0</v>
          </cell>
        </row>
        <row r="581">
          <cell r="A581">
            <v>0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>
            <v>0</v>
          </cell>
        </row>
        <row r="585">
          <cell r="A585">
            <v>0</v>
          </cell>
        </row>
        <row r="586">
          <cell r="A586">
            <v>0</v>
          </cell>
        </row>
        <row r="587">
          <cell r="A587">
            <v>0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0</v>
          </cell>
        </row>
        <row r="591">
          <cell r="A591">
            <v>0</v>
          </cell>
        </row>
        <row r="592">
          <cell r="A592">
            <v>0</v>
          </cell>
        </row>
        <row r="593">
          <cell r="A593">
            <v>0</v>
          </cell>
        </row>
        <row r="594">
          <cell r="A594">
            <v>0</v>
          </cell>
        </row>
        <row r="595">
          <cell r="A595">
            <v>0</v>
          </cell>
        </row>
        <row r="596">
          <cell r="A596">
            <v>0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0</v>
          </cell>
        </row>
        <row r="600">
          <cell r="A600">
            <v>0</v>
          </cell>
        </row>
        <row r="601">
          <cell r="A601">
            <v>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0</v>
          </cell>
        </row>
        <row r="605">
          <cell r="A605">
            <v>0</v>
          </cell>
        </row>
        <row r="606">
          <cell r="A606">
            <v>0</v>
          </cell>
        </row>
        <row r="607">
          <cell r="A607">
            <v>0</v>
          </cell>
        </row>
        <row r="608">
          <cell r="A608">
            <v>0</v>
          </cell>
        </row>
        <row r="609">
          <cell r="A609">
            <v>0</v>
          </cell>
        </row>
        <row r="610">
          <cell r="A610">
            <v>0</v>
          </cell>
        </row>
        <row r="611">
          <cell r="A611">
            <v>0</v>
          </cell>
        </row>
        <row r="612">
          <cell r="A612">
            <v>0</v>
          </cell>
        </row>
        <row r="613">
          <cell r="A613">
            <v>0</v>
          </cell>
        </row>
        <row r="614">
          <cell r="A614">
            <v>0</v>
          </cell>
        </row>
        <row r="615">
          <cell r="A615">
            <v>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>
            <v>0</v>
          </cell>
        </row>
        <row r="621">
          <cell r="A621">
            <v>0</v>
          </cell>
        </row>
        <row r="622">
          <cell r="A622">
            <v>0</v>
          </cell>
        </row>
        <row r="623">
          <cell r="A623">
            <v>0</v>
          </cell>
        </row>
        <row r="624">
          <cell r="A624">
            <v>0</v>
          </cell>
        </row>
        <row r="625">
          <cell r="A625">
            <v>0</v>
          </cell>
        </row>
        <row r="626">
          <cell r="A626">
            <v>0</v>
          </cell>
        </row>
        <row r="627">
          <cell r="A627">
            <v>0</v>
          </cell>
        </row>
        <row r="628">
          <cell r="A628">
            <v>0</v>
          </cell>
        </row>
        <row r="629">
          <cell r="A629">
            <v>0</v>
          </cell>
        </row>
        <row r="630">
          <cell r="A630">
            <v>0</v>
          </cell>
        </row>
        <row r="631">
          <cell r="A631">
            <v>0</v>
          </cell>
        </row>
        <row r="632">
          <cell r="A632">
            <v>0</v>
          </cell>
        </row>
        <row r="633">
          <cell r="A633">
            <v>0</v>
          </cell>
        </row>
        <row r="634">
          <cell r="A634">
            <v>0</v>
          </cell>
        </row>
        <row r="635">
          <cell r="A635">
            <v>0</v>
          </cell>
        </row>
        <row r="636">
          <cell r="A636">
            <v>0</v>
          </cell>
        </row>
        <row r="637">
          <cell r="A637">
            <v>0</v>
          </cell>
        </row>
        <row r="638">
          <cell r="A638">
            <v>0</v>
          </cell>
        </row>
        <row r="639">
          <cell r="A639">
            <v>0</v>
          </cell>
        </row>
        <row r="640">
          <cell r="A640">
            <v>0</v>
          </cell>
        </row>
        <row r="641">
          <cell r="A641">
            <v>0</v>
          </cell>
        </row>
        <row r="642">
          <cell r="A642">
            <v>0</v>
          </cell>
        </row>
        <row r="643">
          <cell r="A643">
            <v>0</v>
          </cell>
        </row>
        <row r="644">
          <cell r="A644">
            <v>0</v>
          </cell>
        </row>
        <row r="645">
          <cell r="A645">
            <v>0</v>
          </cell>
        </row>
        <row r="646">
          <cell r="A646">
            <v>0</v>
          </cell>
        </row>
        <row r="647">
          <cell r="A647">
            <v>0</v>
          </cell>
        </row>
        <row r="648">
          <cell r="A648">
            <v>0</v>
          </cell>
        </row>
        <row r="649">
          <cell r="A649">
            <v>0</v>
          </cell>
        </row>
        <row r="650">
          <cell r="A650">
            <v>0</v>
          </cell>
        </row>
        <row r="651">
          <cell r="A651">
            <v>0</v>
          </cell>
        </row>
        <row r="652">
          <cell r="A652">
            <v>0</v>
          </cell>
        </row>
        <row r="653">
          <cell r="A653">
            <v>0</v>
          </cell>
        </row>
        <row r="654">
          <cell r="A654">
            <v>0</v>
          </cell>
        </row>
        <row r="655">
          <cell r="A655">
            <v>0</v>
          </cell>
        </row>
        <row r="656">
          <cell r="A656">
            <v>0</v>
          </cell>
        </row>
        <row r="657">
          <cell r="A657">
            <v>0</v>
          </cell>
        </row>
        <row r="658">
          <cell r="A658">
            <v>0</v>
          </cell>
        </row>
        <row r="659">
          <cell r="A659">
            <v>0</v>
          </cell>
        </row>
        <row r="660">
          <cell r="A660">
            <v>0</v>
          </cell>
        </row>
        <row r="661">
          <cell r="A661">
            <v>0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>
            <v>0</v>
          </cell>
        </row>
        <row r="667">
          <cell r="A667">
            <v>0</v>
          </cell>
        </row>
        <row r="668">
          <cell r="A668">
            <v>0</v>
          </cell>
        </row>
        <row r="669">
          <cell r="A669">
            <v>0</v>
          </cell>
        </row>
        <row r="670">
          <cell r="A670">
            <v>0</v>
          </cell>
        </row>
        <row r="671">
          <cell r="A671">
            <v>0</v>
          </cell>
        </row>
        <row r="672">
          <cell r="A672">
            <v>0</v>
          </cell>
        </row>
        <row r="673">
          <cell r="A673">
            <v>0</v>
          </cell>
        </row>
        <row r="674">
          <cell r="A674">
            <v>0</v>
          </cell>
        </row>
        <row r="675">
          <cell r="A675">
            <v>0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0</v>
          </cell>
        </row>
        <row r="679">
          <cell r="A679">
            <v>0</v>
          </cell>
        </row>
        <row r="680">
          <cell r="A680">
            <v>0</v>
          </cell>
        </row>
        <row r="681">
          <cell r="A681">
            <v>0</v>
          </cell>
        </row>
        <row r="682">
          <cell r="A682">
            <v>0</v>
          </cell>
        </row>
        <row r="683">
          <cell r="A683">
            <v>0</v>
          </cell>
        </row>
        <row r="684">
          <cell r="A684">
            <v>0</v>
          </cell>
        </row>
        <row r="685">
          <cell r="A685">
            <v>0</v>
          </cell>
        </row>
        <row r="686">
          <cell r="A686">
            <v>0</v>
          </cell>
        </row>
        <row r="687">
          <cell r="A687">
            <v>0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0</v>
          </cell>
        </row>
        <row r="692">
          <cell r="A692">
            <v>0</v>
          </cell>
        </row>
        <row r="693">
          <cell r="A693">
            <v>0</v>
          </cell>
        </row>
        <row r="694">
          <cell r="A694">
            <v>0</v>
          </cell>
        </row>
        <row r="695">
          <cell r="A695">
            <v>0</v>
          </cell>
        </row>
        <row r="696">
          <cell r="A696">
            <v>0</v>
          </cell>
        </row>
        <row r="697">
          <cell r="A697">
            <v>0</v>
          </cell>
        </row>
        <row r="698">
          <cell r="A698">
            <v>0</v>
          </cell>
        </row>
        <row r="699">
          <cell r="A699">
            <v>0</v>
          </cell>
        </row>
        <row r="700">
          <cell r="A700">
            <v>0</v>
          </cell>
        </row>
        <row r="701">
          <cell r="A701">
            <v>0</v>
          </cell>
        </row>
        <row r="702">
          <cell r="A702">
            <v>0</v>
          </cell>
        </row>
        <row r="703">
          <cell r="A703">
            <v>0</v>
          </cell>
        </row>
        <row r="704">
          <cell r="A704">
            <v>0</v>
          </cell>
        </row>
        <row r="705">
          <cell r="A705">
            <v>0</v>
          </cell>
        </row>
        <row r="706">
          <cell r="A706">
            <v>0</v>
          </cell>
        </row>
        <row r="707">
          <cell r="A707">
            <v>0</v>
          </cell>
        </row>
        <row r="708">
          <cell r="A708">
            <v>0</v>
          </cell>
        </row>
        <row r="709">
          <cell r="A709">
            <v>0</v>
          </cell>
        </row>
        <row r="710">
          <cell r="A710">
            <v>0</v>
          </cell>
        </row>
        <row r="711">
          <cell r="A711">
            <v>0</v>
          </cell>
        </row>
        <row r="712">
          <cell r="A712">
            <v>0</v>
          </cell>
        </row>
        <row r="713">
          <cell r="A713">
            <v>0</v>
          </cell>
        </row>
        <row r="714">
          <cell r="A714">
            <v>0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>
            <v>0</v>
          </cell>
        </row>
        <row r="718">
          <cell r="A718">
            <v>0</v>
          </cell>
        </row>
        <row r="719">
          <cell r="A719">
            <v>0</v>
          </cell>
        </row>
        <row r="720">
          <cell r="A720">
            <v>0</v>
          </cell>
        </row>
        <row r="721">
          <cell r="A721">
            <v>0</v>
          </cell>
        </row>
        <row r="722">
          <cell r="A722">
            <v>0</v>
          </cell>
        </row>
        <row r="723">
          <cell r="A723">
            <v>0</v>
          </cell>
        </row>
        <row r="724">
          <cell r="A724">
            <v>0</v>
          </cell>
        </row>
        <row r="725">
          <cell r="A725">
            <v>0</v>
          </cell>
        </row>
        <row r="726">
          <cell r="A726">
            <v>0</v>
          </cell>
        </row>
        <row r="727">
          <cell r="A727">
            <v>0</v>
          </cell>
        </row>
        <row r="728">
          <cell r="A728">
            <v>0</v>
          </cell>
        </row>
        <row r="729">
          <cell r="A729">
            <v>0</v>
          </cell>
        </row>
        <row r="730">
          <cell r="A730">
            <v>0</v>
          </cell>
        </row>
        <row r="731">
          <cell r="A731">
            <v>0</v>
          </cell>
        </row>
        <row r="732">
          <cell r="A732">
            <v>0</v>
          </cell>
        </row>
        <row r="733">
          <cell r="A733">
            <v>0</v>
          </cell>
        </row>
        <row r="734">
          <cell r="A734">
            <v>0</v>
          </cell>
        </row>
        <row r="735">
          <cell r="A735">
            <v>0</v>
          </cell>
        </row>
        <row r="736">
          <cell r="A736">
            <v>0</v>
          </cell>
        </row>
        <row r="737">
          <cell r="A737">
            <v>0</v>
          </cell>
        </row>
        <row r="738">
          <cell r="A738">
            <v>0</v>
          </cell>
        </row>
        <row r="739">
          <cell r="A739">
            <v>0</v>
          </cell>
        </row>
        <row r="740">
          <cell r="A740">
            <v>0</v>
          </cell>
        </row>
        <row r="741">
          <cell r="A741">
            <v>0</v>
          </cell>
        </row>
        <row r="742">
          <cell r="A742">
            <v>0</v>
          </cell>
        </row>
        <row r="743">
          <cell r="A743">
            <v>0</v>
          </cell>
        </row>
        <row r="744">
          <cell r="A744">
            <v>0</v>
          </cell>
        </row>
        <row r="745">
          <cell r="A745">
            <v>0</v>
          </cell>
        </row>
        <row r="746">
          <cell r="A746">
            <v>0</v>
          </cell>
        </row>
        <row r="747">
          <cell r="A747">
            <v>0</v>
          </cell>
        </row>
        <row r="748">
          <cell r="A748">
            <v>0</v>
          </cell>
        </row>
        <row r="749">
          <cell r="A749">
            <v>0</v>
          </cell>
        </row>
        <row r="750">
          <cell r="A750">
            <v>0</v>
          </cell>
        </row>
        <row r="751">
          <cell r="A751">
            <v>0</v>
          </cell>
        </row>
        <row r="752">
          <cell r="A752">
            <v>0</v>
          </cell>
        </row>
        <row r="753">
          <cell r="A753">
            <v>0</v>
          </cell>
        </row>
        <row r="754">
          <cell r="A754">
            <v>0</v>
          </cell>
        </row>
        <row r="755">
          <cell r="A755">
            <v>0</v>
          </cell>
        </row>
        <row r="756">
          <cell r="A756">
            <v>0</v>
          </cell>
        </row>
        <row r="757">
          <cell r="A757">
            <v>0</v>
          </cell>
        </row>
        <row r="758">
          <cell r="A758">
            <v>0</v>
          </cell>
        </row>
        <row r="759">
          <cell r="A759">
            <v>0</v>
          </cell>
        </row>
        <row r="760">
          <cell r="A760">
            <v>0</v>
          </cell>
        </row>
        <row r="761">
          <cell r="A761">
            <v>0</v>
          </cell>
        </row>
        <row r="762">
          <cell r="A762">
            <v>0</v>
          </cell>
        </row>
        <row r="763">
          <cell r="A763">
            <v>0</v>
          </cell>
        </row>
        <row r="764">
          <cell r="A764">
            <v>0</v>
          </cell>
        </row>
        <row r="765">
          <cell r="A765">
            <v>0</v>
          </cell>
        </row>
        <row r="766">
          <cell r="A766">
            <v>0</v>
          </cell>
        </row>
        <row r="767">
          <cell r="A767">
            <v>0</v>
          </cell>
        </row>
        <row r="768">
          <cell r="A768">
            <v>0</v>
          </cell>
        </row>
        <row r="769">
          <cell r="A769">
            <v>0</v>
          </cell>
        </row>
        <row r="770">
          <cell r="A770">
            <v>0</v>
          </cell>
        </row>
        <row r="771">
          <cell r="A771">
            <v>0</v>
          </cell>
        </row>
        <row r="772">
          <cell r="A772">
            <v>0</v>
          </cell>
        </row>
        <row r="773">
          <cell r="A773">
            <v>0</v>
          </cell>
        </row>
        <row r="774">
          <cell r="A774">
            <v>0</v>
          </cell>
        </row>
        <row r="775">
          <cell r="A775">
            <v>0</v>
          </cell>
        </row>
        <row r="776">
          <cell r="A776">
            <v>0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0</v>
          </cell>
        </row>
        <row r="780">
          <cell r="A780">
            <v>0</v>
          </cell>
        </row>
        <row r="781">
          <cell r="A781">
            <v>0</v>
          </cell>
        </row>
        <row r="782">
          <cell r="A782">
            <v>0</v>
          </cell>
        </row>
        <row r="783">
          <cell r="A783">
            <v>0</v>
          </cell>
        </row>
        <row r="784">
          <cell r="A784">
            <v>0</v>
          </cell>
        </row>
        <row r="785">
          <cell r="A785">
            <v>0</v>
          </cell>
        </row>
        <row r="786">
          <cell r="A786">
            <v>0</v>
          </cell>
        </row>
        <row r="787">
          <cell r="A787">
            <v>0</v>
          </cell>
        </row>
        <row r="788">
          <cell r="A788">
            <v>0</v>
          </cell>
        </row>
        <row r="789">
          <cell r="A789">
            <v>0</v>
          </cell>
        </row>
        <row r="790">
          <cell r="A790">
            <v>0</v>
          </cell>
        </row>
        <row r="791">
          <cell r="A791">
            <v>0</v>
          </cell>
        </row>
        <row r="792">
          <cell r="A792">
            <v>0</v>
          </cell>
        </row>
        <row r="793">
          <cell r="A793">
            <v>0</v>
          </cell>
        </row>
        <row r="794">
          <cell r="A794">
            <v>0</v>
          </cell>
        </row>
        <row r="795">
          <cell r="A795">
            <v>0</v>
          </cell>
        </row>
        <row r="796">
          <cell r="A796">
            <v>0</v>
          </cell>
        </row>
        <row r="797">
          <cell r="A797">
            <v>0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0</v>
          </cell>
        </row>
        <row r="801">
          <cell r="A801">
            <v>0</v>
          </cell>
        </row>
        <row r="802">
          <cell r="A802">
            <v>0</v>
          </cell>
        </row>
        <row r="803">
          <cell r="A803">
            <v>0</v>
          </cell>
        </row>
        <row r="804">
          <cell r="A804">
            <v>0</v>
          </cell>
        </row>
        <row r="805">
          <cell r="A805">
            <v>0</v>
          </cell>
        </row>
        <row r="806">
          <cell r="A806">
            <v>0</v>
          </cell>
        </row>
        <row r="807">
          <cell r="A807">
            <v>0</v>
          </cell>
        </row>
        <row r="808">
          <cell r="A808">
            <v>0</v>
          </cell>
        </row>
        <row r="809">
          <cell r="A809">
            <v>0</v>
          </cell>
        </row>
        <row r="810">
          <cell r="A810">
            <v>0</v>
          </cell>
        </row>
        <row r="811">
          <cell r="A811">
            <v>0</v>
          </cell>
        </row>
        <row r="812">
          <cell r="A812">
            <v>0</v>
          </cell>
        </row>
        <row r="813">
          <cell r="A813">
            <v>0</v>
          </cell>
        </row>
        <row r="814">
          <cell r="A814">
            <v>0</v>
          </cell>
        </row>
        <row r="815">
          <cell r="A815">
            <v>0</v>
          </cell>
        </row>
        <row r="816">
          <cell r="A816">
            <v>0</v>
          </cell>
        </row>
        <row r="817">
          <cell r="A817">
            <v>0</v>
          </cell>
        </row>
        <row r="818">
          <cell r="A818">
            <v>0</v>
          </cell>
        </row>
        <row r="819">
          <cell r="A819">
            <v>0</v>
          </cell>
        </row>
        <row r="820">
          <cell r="A820">
            <v>0</v>
          </cell>
        </row>
        <row r="821">
          <cell r="A821">
            <v>0</v>
          </cell>
        </row>
        <row r="822">
          <cell r="A822">
            <v>0</v>
          </cell>
        </row>
        <row r="823">
          <cell r="A823">
            <v>0</v>
          </cell>
        </row>
        <row r="824">
          <cell r="A824">
            <v>0</v>
          </cell>
        </row>
        <row r="825">
          <cell r="A825">
            <v>0</v>
          </cell>
        </row>
        <row r="826">
          <cell r="A826">
            <v>0</v>
          </cell>
        </row>
        <row r="827">
          <cell r="A827">
            <v>0</v>
          </cell>
        </row>
        <row r="828">
          <cell r="A828">
            <v>0</v>
          </cell>
        </row>
        <row r="829">
          <cell r="A829">
            <v>0</v>
          </cell>
        </row>
        <row r="830">
          <cell r="A830">
            <v>0</v>
          </cell>
        </row>
        <row r="831">
          <cell r="A831">
            <v>0</v>
          </cell>
        </row>
        <row r="832">
          <cell r="A832">
            <v>0</v>
          </cell>
        </row>
        <row r="833">
          <cell r="A833">
            <v>0</v>
          </cell>
        </row>
        <row r="834">
          <cell r="A834">
            <v>0</v>
          </cell>
        </row>
        <row r="835">
          <cell r="A835">
            <v>0</v>
          </cell>
        </row>
        <row r="836">
          <cell r="A836">
            <v>0</v>
          </cell>
        </row>
        <row r="837">
          <cell r="A837">
            <v>0</v>
          </cell>
        </row>
        <row r="838">
          <cell r="A838">
            <v>0</v>
          </cell>
        </row>
        <row r="839">
          <cell r="A839">
            <v>0</v>
          </cell>
        </row>
        <row r="840">
          <cell r="A840">
            <v>0</v>
          </cell>
        </row>
        <row r="841">
          <cell r="A841">
            <v>0</v>
          </cell>
        </row>
        <row r="842">
          <cell r="A842">
            <v>0</v>
          </cell>
        </row>
        <row r="843">
          <cell r="A843">
            <v>0</v>
          </cell>
        </row>
        <row r="844">
          <cell r="A844">
            <v>0</v>
          </cell>
        </row>
        <row r="845">
          <cell r="A845">
            <v>0</v>
          </cell>
        </row>
        <row r="846">
          <cell r="A846">
            <v>0</v>
          </cell>
        </row>
        <row r="847">
          <cell r="A847">
            <v>0</v>
          </cell>
        </row>
        <row r="848">
          <cell r="A848">
            <v>0</v>
          </cell>
        </row>
        <row r="849">
          <cell r="A849">
            <v>0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>
            <v>0</v>
          </cell>
        </row>
        <row r="853">
          <cell r="A853">
            <v>0</v>
          </cell>
        </row>
        <row r="854">
          <cell r="A854">
            <v>0</v>
          </cell>
        </row>
        <row r="855">
          <cell r="A855">
            <v>0</v>
          </cell>
        </row>
        <row r="856">
          <cell r="A856">
            <v>0</v>
          </cell>
        </row>
        <row r="857">
          <cell r="A857">
            <v>0</v>
          </cell>
        </row>
        <row r="858">
          <cell r="A858">
            <v>0</v>
          </cell>
        </row>
        <row r="859">
          <cell r="A859">
            <v>0</v>
          </cell>
        </row>
        <row r="860">
          <cell r="A860">
            <v>0</v>
          </cell>
        </row>
        <row r="861">
          <cell r="A861">
            <v>0</v>
          </cell>
        </row>
        <row r="862">
          <cell r="A862">
            <v>0</v>
          </cell>
        </row>
        <row r="863">
          <cell r="A863">
            <v>0</v>
          </cell>
        </row>
        <row r="864">
          <cell r="A864">
            <v>0</v>
          </cell>
        </row>
        <row r="865">
          <cell r="A865">
            <v>0</v>
          </cell>
        </row>
        <row r="866">
          <cell r="A866">
            <v>0</v>
          </cell>
        </row>
        <row r="867">
          <cell r="A867">
            <v>0</v>
          </cell>
        </row>
        <row r="868">
          <cell r="A868">
            <v>0</v>
          </cell>
        </row>
        <row r="869">
          <cell r="A869">
            <v>0</v>
          </cell>
        </row>
        <row r="870">
          <cell r="A870">
            <v>0</v>
          </cell>
        </row>
        <row r="871">
          <cell r="A871">
            <v>0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>
            <v>0</v>
          </cell>
        </row>
        <row r="876">
          <cell r="A876">
            <v>0</v>
          </cell>
        </row>
        <row r="877">
          <cell r="A877">
            <v>0</v>
          </cell>
        </row>
        <row r="878">
          <cell r="A878">
            <v>0</v>
          </cell>
        </row>
        <row r="879">
          <cell r="A879">
            <v>0</v>
          </cell>
        </row>
        <row r="880">
          <cell r="A880">
            <v>0</v>
          </cell>
        </row>
        <row r="881">
          <cell r="A881">
            <v>0</v>
          </cell>
        </row>
        <row r="882">
          <cell r="A882">
            <v>0</v>
          </cell>
        </row>
        <row r="883">
          <cell r="A883">
            <v>0</v>
          </cell>
        </row>
        <row r="884">
          <cell r="A884">
            <v>0</v>
          </cell>
        </row>
        <row r="885">
          <cell r="A885">
            <v>0</v>
          </cell>
        </row>
        <row r="886">
          <cell r="A886">
            <v>0</v>
          </cell>
        </row>
        <row r="887">
          <cell r="A887">
            <v>0</v>
          </cell>
        </row>
        <row r="888">
          <cell r="A888">
            <v>0</v>
          </cell>
        </row>
        <row r="889">
          <cell r="A889">
            <v>0</v>
          </cell>
        </row>
        <row r="890">
          <cell r="A890">
            <v>0</v>
          </cell>
        </row>
        <row r="891">
          <cell r="A891">
            <v>0</v>
          </cell>
        </row>
        <row r="892">
          <cell r="A892">
            <v>0</v>
          </cell>
        </row>
        <row r="893">
          <cell r="A893">
            <v>0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0</v>
          </cell>
        </row>
        <row r="897">
          <cell r="A897">
            <v>0</v>
          </cell>
        </row>
        <row r="898">
          <cell r="A898">
            <v>0</v>
          </cell>
        </row>
        <row r="899">
          <cell r="A899">
            <v>0</v>
          </cell>
        </row>
        <row r="900">
          <cell r="A900">
            <v>0</v>
          </cell>
        </row>
        <row r="901">
          <cell r="A901">
            <v>0</v>
          </cell>
        </row>
        <row r="902">
          <cell r="A902">
            <v>0</v>
          </cell>
        </row>
        <row r="903">
          <cell r="A903">
            <v>0</v>
          </cell>
        </row>
        <row r="904">
          <cell r="A904">
            <v>0</v>
          </cell>
        </row>
        <row r="905">
          <cell r="A905">
            <v>0</v>
          </cell>
        </row>
        <row r="906">
          <cell r="A906">
            <v>0</v>
          </cell>
        </row>
        <row r="907">
          <cell r="A907">
            <v>0</v>
          </cell>
        </row>
        <row r="908">
          <cell r="A908">
            <v>0</v>
          </cell>
        </row>
        <row r="909">
          <cell r="A909">
            <v>0</v>
          </cell>
        </row>
        <row r="910">
          <cell r="A910">
            <v>0</v>
          </cell>
        </row>
        <row r="911">
          <cell r="A911">
            <v>0</v>
          </cell>
        </row>
        <row r="912">
          <cell r="A912">
            <v>0</v>
          </cell>
        </row>
        <row r="913">
          <cell r="A913">
            <v>0</v>
          </cell>
        </row>
        <row r="914">
          <cell r="A914">
            <v>0</v>
          </cell>
        </row>
        <row r="915">
          <cell r="A915">
            <v>0</v>
          </cell>
        </row>
        <row r="916">
          <cell r="A916">
            <v>0</v>
          </cell>
        </row>
        <row r="917">
          <cell r="A917">
            <v>0</v>
          </cell>
        </row>
        <row r="918">
          <cell r="A918">
            <v>0</v>
          </cell>
        </row>
        <row r="919">
          <cell r="A919">
            <v>0</v>
          </cell>
        </row>
        <row r="920">
          <cell r="A920">
            <v>0</v>
          </cell>
        </row>
        <row r="921">
          <cell r="A921">
            <v>0</v>
          </cell>
        </row>
        <row r="922">
          <cell r="A922">
            <v>0</v>
          </cell>
        </row>
        <row r="923">
          <cell r="A923">
            <v>0</v>
          </cell>
        </row>
        <row r="924">
          <cell r="A924">
            <v>0</v>
          </cell>
        </row>
        <row r="925">
          <cell r="A925">
            <v>0</v>
          </cell>
        </row>
        <row r="926">
          <cell r="A926">
            <v>0</v>
          </cell>
        </row>
        <row r="927">
          <cell r="A927">
            <v>0</v>
          </cell>
        </row>
        <row r="928">
          <cell r="A928">
            <v>0</v>
          </cell>
        </row>
        <row r="929">
          <cell r="A929">
            <v>0</v>
          </cell>
        </row>
        <row r="930">
          <cell r="A930">
            <v>0</v>
          </cell>
        </row>
        <row r="931">
          <cell r="A931">
            <v>0</v>
          </cell>
        </row>
        <row r="932">
          <cell r="A932">
            <v>0</v>
          </cell>
        </row>
        <row r="933">
          <cell r="A933">
            <v>0</v>
          </cell>
        </row>
        <row r="934">
          <cell r="A934">
            <v>0</v>
          </cell>
        </row>
        <row r="935">
          <cell r="A935">
            <v>0</v>
          </cell>
        </row>
        <row r="936">
          <cell r="A936">
            <v>0</v>
          </cell>
        </row>
        <row r="937">
          <cell r="A937">
            <v>0</v>
          </cell>
        </row>
        <row r="938">
          <cell r="A938">
            <v>0</v>
          </cell>
        </row>
        <row r="939">
          <cell r="A939">
            <v>0</v>
          </cell>
        </row>
        <row r="940">
          <cell r="A940">
            <v>0</v>
          </cell>
        </row>
        <row r="941">
          <cell r="A941">
            <v>0</v>
          </cell>
        </row>
        <row r="942">
          <cell r="A942">
            <v>0</v>
          </cell>
        </row>
        <row r="943">
          <cell r="A943">
            <v>0</v>
          </cell>
        </row>
        <row r="944">
          <cell r="A944">
            <v>0</v>
          </cell>
        </row>
        <row r="945">
          <cell r="A945">
            <v>0</v>
          </cell>
        </row>
        <row r="946">
          <cell r="A946">
            <v>0</v>
          </cell>
        </row>
        <row r="947">
          <cell r="A947">
            <v>0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>
            <v>0</v>
          </cell>
        </row>
        <row r="951">
          <cell r="A951">
            <v>0</v>
          </cell>
        </row>
        <row r="952">
          <cell r="A952">
            <v>0</v>
          </cell>
        </row>
        <row r="953">
          <cell r="A953">
            <v>0</v>
          </cell>
        </row>
        <row r="954">
          <cell r="A954">
            <v>0</v>
          </cell>
        </row>
        <row r="955">
          <cell r="A955">
            <v>0</v>
          </cell>
        </row>
        <row r="956">
          <cell r="A956">
            <v>0</v>
          </cell>
        </row>
        <row r="957">
          <cell r="A957">
            <v>0</v>
          </cell>
        </row>
        <row r="958">
          <cell r="A958">
            <v>0</v>
          </cell>
        </row>
        <row r="959">
          <cell r="A959">
            <v>0</v>
          </cell>
        </row>
        <row r="960">
          <cell r="A960">
            <v>0</v>
          </cell>
        </row>
        <row r="961">
          <cell r="A961">
            <v>0</v>
          </cell>
        </row>
        <row r="962">
          <cell r="A962">
            <v>0</v>
          </cell>
        </row>
        <row r="963">
          <cell r="A963">
            <v>0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0</v>
          </cell>
        </row>
        <row r="967">
          <cell r="A967">
            <v>0</v>
          </cell>
        </row>
        <row r="968">
          <cell r="A968">
            <v>0</v>
          </cell>
        </row>
        <row r="969">
          <cell r="A969">
            <v>0</v>
          </cell>
        </row>
        <row r="970">
          <cell r="A970">
            <v>0</v>
          </cell>
        </row>
        <row r="971">
          <cell r="A971">
            <v>0</v>
          </cell>
        </row>
        <row r="972">
          <cell r="A972">
            <v>0</v>
          </cell>
        </row>
        <row r="973">
          <cell r="A973">
            <v>0</v>
          </cell>
        </row>
        <row r="974">
          <cell r="A974">
            <v>0</v>
          </cell>
        </row>
        <row r="975">
          <cell r="A975">
            <v>0</v>
          </cell>
        </row>
        <row r="976">
          <cell r="A976">
            <v>0</v>
          </cell>
        </row>
        <row r="977">
          <cell r="A977">
            <v>0</v>
          </cell>
        </row>
        <row r="978">
          <cell r="A978">
            <v>0</v>
          </cell>
        </row>
        <row r="979">
          <cell r="A979">
            <v>0</v>
          </cell>
        </row>
        <row r="980">
          <cell r="A980">
            <v>0</v>
          </cell>
        </row>
        <row r="981">
          <cell r="A981">
            <v>0</v>
          </cell>
        </row>
        <row r="982">
          <cell r="A982">
            <v>0</v>
          </cell>
        </row>
        <row r="983">
          <cell r="A983">
            <v>0</v>
          </cell>
        </row>
        <row r="984">
          <cell r="A984">
            <v>0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>
            <v>0</v>
          </cell>
        </row>
        <row r="988">
          <cell r="A988">
            <v>0</v>
          </cell>
        </row>
        <row r="989">
          <cell r="A989">
            <v>0</v>
          </cell>
        </row>
        <row r="990">
          <cell r="A990">
            <v>0</v>
          </cell>
        </row>
        <row r="991">
          <cell r="A991">
            <v>0</v>
          </cell>
        </row>
        <row r="992">
          <cell r="A992">
            <v>0</v>
          </cell>
        </row>
        <row r="993">
          <cell r="A993">
            <v>0</v>
          </cell>
        </row>
        <row r="994">
          <cell r="A994">
            <v>0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>
            <v>0</v>
          </cell>
        </row>
        <row r="998">
          <cell r="A998">
            <v>0</v>
          </cell>
        </row>
        <row r="999">
          <cell r="A999">
            <v>0</v>
          </cell>
        </row>
        <row r="1000">
          <cell r="A1000">
            <v>0</v>
          </cell>
        </row>
        <row r="1001">
          <cell r="A1001">
            <v>0</v>
          </cell>
        </row>
        <row r="1002">
          <cell r="A1002">
            <v>0</v>
          </cell>
        </row>
        <row r="1003">
          <cell r="A1003">
            <v>0</v>
          </cell>
        </row>
        <row r="1004">
          <cell r="A1004">
            <v>0</v>
          </cell>
        </row>
        <row r="1005">
          <cell r="A1005">
            <v>0</v>
          </cell>
        </row>
        <row r="1006">
          <cell r="A1006">
            <v>0</v>
          </cell>
        </row>
        <row r="1007">
          <cell r="A1007">
            <v>0</v>
          </cell>
        </row>
        <row r="1008">
          <cell r="A1008">
            <v>0</v>
          </cell>
        </row>
        <row r="1009">
          <cell r="A1009">
            <v>0</v>
          </cell>
        </row>
        <row r="1010">
          <cell r="A1010">
            <v>0</v>
          </cell>
        </row>
        <row r="1011">
          <cell r="A1011">
            <v>0</v>
          </cell>
        </row>
        <row r="1012">
          <cell r="A1012">
            <v>0</v>
          </cell>
        </row>
        <row r="1013">
          <cell r="A1013">
            <v>0</v>
          </cell>
        </row>
        <row r="1014">
          <cell r="A1014">
            <v>0</v>
          </cell>
        </row>
        <row r="1015">
          <cell r="A1015">
            <v>0</v>
          </cell>
        </row>
        <row r="1016">
          <cell r="A1016">
            <v>0</v>
          </cell>
        </row>
        <row r="1017">
          <cell r="A1017">
            <v>0</v>
          </cell>
        </row>
        <row r="1018">
          <cell r="A1018">
            <v>0</v>
          </cell>
        </row>
        <row r="1019">
          <cell r="A1019">
            <v>0</v>
          </cell>
        </row>
        <row r="1020">
          <cell r="A1020">
            <v>0</v>
          </cell>
        </row>
        <row r="1021">
          <cell r="A1021">
            <v>0</v>
          </cell>
        </row>
        <row r="1022">
          <cell r="A1022">
            <v>0</v>
          </cell>
        </row>
        <row r="1023">
          <cell r="A1023">
            <v>0</v>
          </cell>
        </row>
        <row r="1024">
          <cell r="A1024">
            <v>0</v>
          </cell>
        </row>
        <row r="1025">
          <cell r="A1025">
            <v>0</v>
          </cell>
        </row>
        <row r="1026">
          <cell r="A1026">
            <v>0</v>
          </cell>
        </row>
        <row r="1027">
          <cell r="A1027">
            <v>0</v>
          </cell>
        </row>
        <row r="1028">
          <cell r="A1028">
            <v>0</v>
          </cell>
        </row>
        <row r="1029">
          <cell r="A1029">
            <v>0</v>
          </cell>
        </row>
        <row r="1030">
          <cell r="A1030">
            <v>0</v>
          </cell>
        </row>
        <row r="1031">
          <cell r="A1031">
            <v>0</v>
          </cell>
        </row>
        <row r="1032">
          <cell r="A1032">
            <v>0</v>
          </cell>
        </row>
        <row r="1033">
          <cell r="A1033">
            <v>0</v>
          </cell>
        </row>
        <row r="1034">
          <cell r="A1034">
            <v>0</v>
          </cell>
        </row>
        <row r="1035">
          <cell r="A1035">
            <v>0</v>
          </cell>
        </row>
        <row r="1036">
          <cell r="A1036">
            <v>0</v>
          </cell>
        </row>
        <row r="1037">
          <cell r="A1037">
            <v>0</v>
          </cell>
        </row>
        <row r="1038">
          <cell r="A1038">
            <v>0</v>
          </cell>
        </row>
        <row r="1039">
          <cell r="A1039">
            <v>0</v>
          </cell>
        </row>
        <row r="1040">
          <cell r="A1040">
            <v>0</v>
          </cell>
        </row>
        <row r="1041">
          <cell r="A1041">
            <v>0</v>
          </cell>
        </row>
        <row r="1042">
          <cell r="A1042">
            <v>0</v>
          </cell>
        </row>
        <row r="1043">
          <cell r="A1043">
            <v>0</v>
          </cell>
        </row>
        <row r="1044">
          <cell r="A1044">
            <v>0</v>
          </cell>
        </row>
        <row r="1045">
          <cell r="A1045">
            <v>0</v>
          </cell>
        </row>
        <row r="1046">
          <cell r="A1046">
            <v>0</v>
          </cell>
        </row>
        <row r="1047">
          <cell r="A1047">
            <v>0</v>
          </cell>
        </row>
        <row r="1048">
          <cell r="A1048">
            <v>0</v>
          </cell>
        </row>
        <row r="1049">
          <cell r="A1049">
            <v>0</v>
          </cell>
        </row>
        <row r="1050">
          <cell r="A1050">
            <v>0</v>
          </cell>
        </row>
        <row r="1051">
          <cell r="A1051">
            <v>0</v>
          </cell>
        </row>
        <row r="1052">
          <cell r="A1052">
            <v>0</v>
          </cell>
        </row>
        <row r="1053">
          <cell r="A1053">
            <v>0</v>
          </cell>
        </row>
        <row r="1054">
          <cell r="A1054">
            <v>0</v>
          </cell>
        </row>
        <row r="1055">
          <cell r="A1055">
            <v>0</v>
          </cell>
        </row>
        <row r="1056">
          <cell r="A1056">
            <v>0</v>
          </cell>
        </row>
        <row r="1057">
          <cell r="A1057">
            <v>0</v>
          </cell>
        </row>
        <row r="1058">
          <cell r="A1058">
            <v>0</v>
          </cell>
        </row>
        <row r="1059">
          <cell r="A1059">
            <v>0</v>
          </cell>
        </row>
        <row r="1060">
          <cell r="A1060">
            <v>0</v>
          </cell>
        </row>
        <row r="1061">
          <cell r="A1061">
            <v>0</v>
          </cell>
        </row>
        <row r="1062">
          <cell r="A1062">
            <v>0</v>
          </cell>
        </row>
        <row r="1063">
          <cell r="A1063">
            <v>0</v>
          </cell>
        </row>
        <row r="1064">
          <cell r="A1064">
            <v>0</v>
          </cell>
        </row>
        <row r="1065">
          <cell r="A1065">
            <v>0</v>
          </cell>
        </row>
        <row r="1066">
          <cell r="A1066">
            <v>0</v>
          </cell>
        </row>
        <row r="1067">
          <cell r="A1067">
            <v>0</v>
          </cell>
        </row>
        <row r="1068">
          <cell r="A1068">
            <v>0</v>
          </cell>
        </row>
        <row r="1069">
          <cell r="A1069">
            <v>0</v>
          </cell>
        </row>
        <row r="1070">
          <cell r="A1070">
            <v>0</v>
          </cell>
        </row>
        <row r="1071">
          <cell r="A1071">
            <v>0</v>
          </cell>
        </row>
        <row r="1072">
          <cell r="A1072">
            <v>0</v>
          </cell>
        </row>
        <row r="1073">
          <cell r="A1073">
            <v>0</v>
          </cell>
        </row>
        <row r="1074">
          <cell r="A1074">
            <v>0</v>
          </cell>
        </row>
        <row r="1075">
          <cell r="A1075">
            <v>0</v>
          </cell>
        </row>
        <row r="1076">
          <cell r="A1076">
            <v>0</v>
          </cell>
        </row>
        <row r="1077">
          <cell r="A1077">
            <v>0</v>
          </cell>
        </row>
        <row r="1078">
          <cell r="A1078">
            <v>0</v>
          </cell>
        </row>
        <row r="1079">
          <cell r="A1079">
            <v>0</v>
          </cell>
        </row>
        <row r="1080">
          <cell r="A1080">
            <v>0</v>
          </cell>
        </row>
        <row r="1081">
          <cell r="A1081">
            <v>0</v>
          </cell>
        </row>
        <row r="1082">
          <cell r="A1082">
            <v>0</v>
          </cell>
        </row>
        <row r="1083">
          <cell r="A1083">
            <v>0</v>
          </cell>
        </row>
        <row r="1084">
          <cell r="A1084">
            <v>0</v>
          </cell>
        </row>
        <row r="1085">
          <cell r="A1085">
            <v>0</v>
          </cell>
        </row>
        <row r="1086">
          <cell r="A1086">
            <v>0</v>
          </cell>
        </row>
        <row r="1087">
          <cell r="A1087">
            <v>0</v>
          </cell>
        </row>
        <row r="1088">
          <cell r="A1088">
            <v>0</v>
          </cell>
        </row>
        <row r="1089">
          <cell r="A1089">
            <v>0</v>
          </cell>
        </row>
        <row r="1090">
          <cell r="A1090">
            <v>0</v>
          </cell>
        </row>
        <row r="1091">
          <cell r="A1091">
            <v>0</v>
          </cell>
        </row>
        <row r="1092">
          <cell r="A1092">
            <v>0</v>
          </cell>
        </row>
        <row r="1093">
          <cell r="A1093">
            <v>0</v>
          </cell>
        </row>
        <row r="1094">
          <cell r="A1094">
            <v>0</v>
          </cell>
        </row>
        <row r="1095">
          <cell r="A1095">
            <v>0</v>
          </cell>
        </row>
        <row r="1096">
          <cell r="A1096">
            <v>0</v>
          </cell>
        </row>
        <row r="1097">
          <cell r="A1097">
            <v>0</v>
          </cell>
        </row>
        <row r="1098">
          <cell r="A1098">
            <v>0</v>
          </cell>
        </row>
        <row r="1099">
          <cell r="A1099">
            <v>0</v>
          </cell>
        </row>
        <row r="1100">
          <cell r="A1100">
            <v>0</v>
          </cell>
        </row>
        <row r="1101">
          <cell r="A1101">
            <v>0</v>
          </cell>
        </row>
        <row r="1102">
          <cell r="A1102">
            <v>0</v>
          </cell>
        </row>
        <row r="1103">
          <cell r="A1103">
            <v>0</v>
          </cell>
        </row>
        <row r="1104">
          <cell r="A1104">
            <v>0</v>
          </cell>
        </row>
        <row r="1105">
          <cell r="A1105">
            <v>0</v>
          </cell>
        </row>
        <row r="1106">
          <cell r="A1106">
            <v>0</v>
          </cell>
        </row>
        <row r="1107">
          <cell r="A1107">
            <v>0</v>
          </cell>
        </row>
        <row r="1108">
          <cell r="A1108">
            <v>0</v>
          </cell>
        </row>
        <row r="1109">
          <cell r="A1109">
            <v>0</v>
          </cell>
        </row>
        <row r="1110">
          <cell r="A1110">
            <v>0</v>
          </cell>
        </row>
        <row r="1111">
          <cell r="A1111">
            <v>0</v>
          </cell>
        </row>
        <row r="1112">
          <cell r="A1112">
            <v>0</v>
          </cell>
        </row>
        <row r="1113">
          <cell r="A1113">
            <v>0</v>
          </cell>
        </row>
        <row r="1114">
          <cell r="A1114">
            <v>0</v>
          </cell>
        </row>
        <row r="1115">
          <cell r="A1115">
            <v>0</v>
          </cell>
        </row>
        <row r="1116">
          <cell r="A1116">
            <v>0</v>
          </cell>
        </row>
        <row r="1117">
          <cell r="A1117">
            <v>0</v>
          </cell>
        </row>
        <row r="1118">
          <cell r="A1118">
            <v>0</v>
          </cell>
        </row>
        <row r="1119">
          <cell r="A1119">
            <v>0</v>
          </cell>
        </row>
        <row r="1120">
          <cell r="A1120">
            <v>0</v>
          </cell>
        </row>
        <row r="1121">
          <cell r="A1121">
            <v>0</v>
          </cell>
        </row>
        <row r="1122">
          <cell r="A1122">
            <v>0</v>
          </cell>
        </row>
        <row r="1123">
          <cell r="A1123">
            <v>0</v>
          </cell>
        </row>
        <row r="1124">
          <cell r="A1124">
            <v>0</v>
          </cell>
        </row>
        <row r="1125">
          <cell r="A1125">
            <v>0</v>
          </cell>
        </row>
        <row r="1126">
          <cell r="A1126">
            <v>0</v>
          </cell>
        </row>
        <row r="1127">
          <cell r="A1127">
            <v>0</v>
          </cell>
        </row>
        <row r="1128">
          <cell r="A1128">
            <v>0</v>
          </cell>
        </row>
        <row r="1129">
          <cell r="A1129">
            <v>0</v>
          </cell>
        </row>
        <row r="1130">
          <cell r="A1130">
            <v>0</v>
          </cell>
        </row>
        <row r="1131">
          <cell r="A1131">
            <v>0</v>
          </cell>
        </row>
        <row r="1132">
          <cell r="A1132">
            <v>0</v>
          </cell>
        </row>
        <row r="1133">
          <cell r="A1133">
            <v>0</v>
          </cell>
        </row>
        <row r="1134">
          <cell r="A1134">
            <v>0</v>
          </cell>
        </row>
        <row r="1135">
          <cell r="A1135">
            <v>0</v>
          </cell>
        </row>
        <row r="1136">
          <cell r="A1136">
            <v>0</v>
          </cell>
        </row>
        <row r="1137">
          <cell r="A1137">
            <v>0</v>
          </cell>
        </row>
        <row r="1138">
          <cell r="A1138">
            <v>0</v>
          </cell>
        </row>
        <row r="1139">
          <cell r="A1139">
            <v>0</v>
          </cell>
        </row>
        <row r="1140">
          <cell r="A1140">
            <v>0</v>
          </cell>
        </row>
        <row r="1141">
          <cell r="A1141">
            <v>0</v>
          </cell>
        </row>
        <row r="1142">
          <cell r="A1142">
            <v>0</v>
          </cell>
        </row>
        <row r="1143">
          <cell r="A1143">
            <v>0</v>
          </cell>
        </row>
        <row r="1144">
          <cell r="A1144">
            <v>0</v>
          </cell>
        </row>
        <row r="1145">
          <cell r="A1145">
            <v>0</v>
          </cell>
        </row>
        <row r="1146">
          <cell r="A1146">
            <v>0</v>
          </cell>
        </row>
        <row r="1147">
          <cell r="A1147">
            <v>0</v>
          </cell>
        </row>
        <row r="1148">
          <cell r="A1148">
            <v>0</v>
          </cell>
        </row>
        <row r="1149">
          <cell r="A1149">
            <v>0</v>
          </cell>
        </row>
        <row r="1150">
          <cell r="A1150">
            <v>0</v>
          </cell>
        </row>
        <row r="1151">
          <cell r="A1151">
            <v>0</v>
          </cell>
        </row>
        <row r="1152">
          <cell r="A1152">
            <v>0</v>
          </cell>
        </row>
        <row r="1153">
          <cell r="A1153">
            <v>0</v>
          </cell>
        </row>
        <row r="1154">
          <cell r="A1154">
            <v>0</v>
          </cell>
        </row>
        <row r="1155">
          <cell r="A1155">
            <v>0</v>
          </cell>
        </row>
        <row r="1156">
          <cell r="A1156">
            <v>0</v>
          </cell>
        </row>
        <row r="1157">
          <cell r="A1157">
            <v>0</v>
          </cell>
        </row>
        <row r="1158">
          <cell r="A1158">
            <v>0</v>
          </cell>
        </row>
        <row r="1159">
          <cell r="A1159">
            <v>0</v>
          </cell>
        </row>
        <row r="1160">
          <cell r="A1160">
            <v>0</v>
          </cell>
        </row>
        <row r="1161">
          <cell r="A1161">
            <v>0</v>
          </cell>
        </row>
        <row r="1162">
          <cell r="A1162">
            <v>0</v>
          </cell>
        </row>
        <row r="1163">
          <cell r="A1163">
            <v>0</v>
          </cell>
        </row>
        <row r="1164">
          <cell r="A1164">
            <v>0</v>
          </cell>
        </row>
        <row r="1165">
          <cell r="A1165">
            <v>0</v>
          </cell>
        </row>
        <row r="1166">
          <cell r="A1166">
            <v>0</v>
          </cell>
        </row>
        <row r="1167">
          <cell r="A1167">
            <v>0</v>
          </cell>
        </row>
        <row r="1168">
          <cell r="A1168">
            <v>0</v>
          </cell>
        </row>
        <row r="1169">
          <cell r="A1169">
            <v>0</v>
          </cell>
        </row>
        <row r="1170">
          <cell r="A1170">
            <v>0</v>
          </cell>
        </row>
        <row r="1171">
          <cell r="A1171">
            <v>0</v>
          </cell>
        </row>
        <row r="1172">
          <cell r="A1172">
            <v>0</v>
          </cell>
        </row>
        <row r="1173">
          <cell r="A1173">
            <v>0</v>
          </cell>
        </row>
        <row r="1174">
          <cell r="A1174">
            <v>0</v>
          </cell>
        </row>
        <row r="1175">
          <cell r="A1175">
            <v>0</v>
          </cell>
        </row>
        <row r="1176">
          <cell r="A1176">
            <v>0</v>
          </cell>
        </row>
        <row r="1177">
          <cell r="A1177">
            <v>0</v>
          </cell>
        </row>
        <row r="1178">
          <cell r="A1178">
            <v>0</v>
          </cell>
        </row>
        <row r="1179">
          <cell r="A1179">
            <v>0</v>
          </cell>
        </row>
        <row r="1180">
          <cell r="A1180">
            <v>0</v>
          </cell>
        </row>
        <row r="1181">
          <cell r="A1181">
            <v>0</v>
          </cell>
        </row>
        <row r="1182">
          <cell r="A1182">
            <v>0</v>
          </cell>
        </row>
        <row r="1183">
          <cell r="A1183">
            <v>0</v>
          </cell>
        </row>
        <row r="1184">
          <cell r="A1184">
            <v>0</v>
          </cell>
        </row>
        <row r="1185">
          <cell r="A1185">
            <v>0</v>
          </cell>
        </row>
        <row r="1186">
          <cell r="A1186">
            <v>0</v>
          </cell>
        </row>
        <row r="1187">
          <cell r="A1187">
            <v>0</v>
          </cell>
        </row>
        <row r="1188">
          <cell r="A1188">
            <v>0</v>
          </cell>
        </row>
        <row r="1189">
          <cell r="A1189">
            <v>0</v>
          </cell>
        </row>
        <row r="1190">
          <cell r="A1190">
            <v>0</v>
          </cell>
        </row>
        <row r="1191">
          <cell r="A1191">
            <v>0</v>
          </cell>
        </row>
        <row r="1192">
          <cell r="A1192">
            <v>0</v>
          </cell>
        </row>
        <row r="1193">
          <cell r="A1193">
            <v>0</v>
          </cell>
        </row>
        <row r="1194">
          <cell r="A1194">
            <v>0</v>
          </cell>
        </row>
        <row r="1195">
          <cell r="A1195">
            <v>0</v>
          </cell>
        </row>
        <row r="1196">
          <cell r="A1196">
            <v>0</v>
          </cell>
        </row>
        <row r="1197">
          <cell r="A1197">
            <v>0</v>
          </cell>
        </row>
        <row r="1198">
          <cell r="A1198">
            <v>0</v>
          </cell>
        </row>
        <row r="1199">
          <cell r="A1199">
            <v>0</v>
          </cell>
        </row>
        <row r="1200">
          <cell r="A1200">
            <v>0</v>
          </cell>
        </row>
        <row r="1201">
          <cell r="A1201">
            <v>0</v>
          </cell>
        </row>
        <row r="1202">
          <cell r="A1202">
            <v>0</v>
          </cell>
        </row>
        <row r="1203">
          <cell r="A1203">
            <v>0</v>
          </cell>
        </row>
        <row r="1204">
          <cell r="A1204">
            <v>0</v>
          </cell>
        </row>
        <row r="1205">
          <cell r="A1205">
            <v>0</v>
          </cell>
        </row>
        <row r="1206">
          <cell r="A1206">
            <v>0</v>
          </cell>
        </row>
        <row r="1207">
          <cell r="A1207">
            <v>0</v>
          </cell>
        </row>
        <row r="1208">
          <cell r="A1208">
            <v>0</v>
          </cell>
        </row>
        <row r="1209">
          <cell r="A1209">
            <v>0</v>
          </cell>
        </row>
        <row r="1210">
          <cell r="A1210">
            <v>0</v>
          </cell>
        </row>
        <row r="1211">
          <cell r="A1211">
            <v>0</v>
          </cell>
        </row>
        <row r="1212">
          <cell r="A1212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00 DOWNLOAD"/>
    </sheetNames>
    <sheetDataSet>
      <sheetData sheetId="0" refreshError="1"/>
      <sheetData sheetId="1">
        <row r="1">
          <cell r="A1" t="str">
            <v>31RC</v>
          </cell>
          <cell r="B1">
            <v>31</v>
          </cell>
          <cell r="C1" t="str">
            <v>RC</v>
          </cell>
          <cell r="D1">
            <v>0</v>
          </cell>
        </row>
        <row r="2">
          <cell r="A2" t="str">
            <v>32HD</v>
          </cell>
          <cell r="B2">
            <v>32</v>
          </cell>
          <cell r="C2" t="str">
            <v>HD</v>
          </cell>
          <cell r="D2">
            <v>0</v>
          </cell>
        </row>
        <row r="3">
          <cell r="A3" t="str">
            <v>43DN</v>
          </cell>
          <cell r="B3">
            <v>43</v>
          </cell>
          <cell r="C3" t="str">
            <v>DN</v>
          </cell>
          <cell r="D3">
            <v>0</v>
          </cell>
        </row>
        <row r="4">
          <cell r="A4">
            <v>0</v>
          </cell>
        </row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  <row r="12">
          <cell r="A12">
            <v>0</v>
          </cell>
        </row>
        <row r="13">
          <cell r="A13">
            <v>0</v>
          </cell>
        </row>
        <row r="14">
          <cell r="A14">
            <v>0</v>
          </cell>
        </row>
        <row r="15">
          <cell r="A15">
            <v>0</v>
          </cell>
        </row>
        <row r="16">
          <cell r="A16">
            <v>0</v>
          </cell>
        </row>
        <row r="17">
          <cell r="A17">
            <v>0</v>
          </cell>
        </row>
        <row r="18">
          <cell r="A18">
            <v>0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0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  <row r="49">
          <cell r="A49">
            <v>0</v>
          </cell>
        </row>
        <row r="50">
          <cell r="A50">
            <v>0</v>
          </cell>
        </row>
        <row r="51">
          <cell r="A51">
            <v>0</v>
          </cell>
        </row>
        <row r="52">
          <cell r="A52">
            <v>0</v>
          </cell>
        </row>
        <row r="53">
          <cell r="A53">
            <v>0</v>
          </cell>
        </row>
        <row r="54">
          <cell r="A54">
            <v>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0</v>
          </cell>
        </row>
        <row r="60">
          <cell r="A60">
            <v>0</v>
          </cell>
        </row>
        <row r="61">
          <cell r="A61">
            <v>0</v>
          </cell>
        </row>
        <row r="62">
          <cell r="A62">
            <v>0</v>
          </cell>
        </row>
        <row r="63">
          <cell r="A63">
            <v>0</v>
          </cell>
        </row>
        <row r="64">
          <cell r="A64">
            <v>0</v>
          </cell>
        </row>
        <row r="65">
          <cell r="A65">
            <v>0</v>
          </cell>
        </row>
        <row r="66">
          <cell r="A66">
            <v>0</v>
          </cell>
        </row>
        <row r="67">
          <cell r="A67">
            <v>0</v>
          </cell>
        </row>
        <row r="68">
          <cell r="A68">
            <v>0</v>
          </cell>
        </row>
        <row r="69">
          <cell r="A69">
            <v>0</v>
          </cell>
        </row>
        <row r="70">
          <cell r="A70">
            <v>0</v>
          </cell>
        </row>
        <row r="71">
          <cell r="A71">
            <v>0</v>
          </cell>
        </row>
        <row r="72">
          <cell r="A72">
            <v>0</v>
          </cell>
        </row>
        <row r="73">
          <cell r="A73">
            <v>0</v>
          </cell>
        </row>
        <row r="74">
          <cell r="A74">
            <v>0</v>
          </cell>
        </row>
        <row r="75">
          <cell r="A75">
            <v>0</v>
          </cell>
        </row>
        <row r="76">
          <cell r="A76">
            <v>0</v>
          </cell>
        </row>
        <row r="77">
          <cell r="A77">
            <v>0</v>
          </cell>
        </row>
        <row r="78">
          <cell r="A78">
            <v>0</v>
          </cell>
        </row>
        <row r="79">
          <cell r="A79">
            <v>0</v>
          </cell>
        </row>
        <row r="80">
          <cell r="A80">
            <v>0</v>
          </cell>
        </row>
        <row r="81">
          <cell r="A81">
            <v>0</v>
          </cell>
        </row>
        <row r="82">
          <cell r="A82">
            <v>0</v>
          </cell>
        </row>
        <row r="83">
          <cell r="A83">
            <v>0</v>
          </cell>
        </row>
        <row r="84">
          <cell r="A84">
            <v>0</v>
          </cell>
        </row>
        <row r="85">
          <cell r="A85">
            <v>0</v>
          </cell>
        </row>
        <row r="86">
          <cell r="A86">
            <v>0</v>
          </cell>
        </row>
        <row r="87">
          <cell r="A87">
            <v>0</v>
          </cell>
        </row>
        <row r="88">
          <cell r="A88">
            <v>0</v>
          </cell>
        </row>
        <row r="89">
          <cell r="A89">
            <v>0</v>
          </cell>
        </row>
        <row r="90">
          <cell r="A90">
            <v>0</v>
          </cell>
        </row>
        <row r="91">
          <cell r="A91">
            <v>0</v>
          </cell>
        </row>
        <row r="92">
          <cell r="A92">
            <v>0</v>
          </cell>
        </row>
        <row r="93">
          <cell r="A93">
            <v>0</v>
          </cell>
        </row>
        <row r="94">
          <cell r="A94">
            <v>0</v>
          </cell>
        </row>
        <row r="95">
          <cell r="A95">
            <v>0</v>
          </cell>
        </row>
        <row r="96">
          <cell r="A96">
            <v>0</v>
          </cell>
        </row>
        <row r="97">
          <cell r="A97">
            <v>0</v>
          </cell>
        </row>
        <row r="98">
          <cell r="A98">
            <v>0</v>
          </cell>
        </row>
        <row r="99">
          <cell r="A99">
            <v>0</v>
          </cell>
        </row>
        <row r="100">
          <cell r="A100">
            <v>0</v>
          </cell>
        </row>
        <row r="101">
          <cell r="A101">
            <v>0</v>
          </cell>
        </row>
        <row r="102">
          <cell r="A102">
            <v>0</v>
          </cell>
        </row>
        <row r="103">
          <cell r="A103">
            <v>0</v>
          </cell>
        </row>
        <row r="104">
          <cell r="A104">
            <v>0</v>
          </cell>
        </row>
        <row r="105">
          <cell r="A105">
            <v>0</v>
          </cell>
        </row>
        <row r="106">
          <cell r="A106">
            <v>0</v>
          </cell>
        </row>
        <row r="107">
          <cell r="A107">
            <v>0</v>
          </cell>
        </row>
        <row r="108">
          <cell r="A108">
            <v>0</v>
          </cell>
        </row>
        <row r="109">
          <cell r="A109">
            <v>0</v>
          </cell>
        </row>
        <row r="110">
          <cell r="A110">
            <v>0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>
            <v>0</v>
          </cell>
        </row>
        <row r="115">
          <cell r="A115">
            <v>0</v>
          </cell>
        </row>
        <row r="116">
          <cell r="A116">
            <v>0</v>
          </cell>
        </row>
        <row r="117">
          <cell r="A117">
            <v>0</v>
          </cell>
        </row>
        <row r="118">
          <cell r="A118">
            <v>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0</v>
          </cell>
        </row>
        <row r="125">
          <cell r="A125">
            <v>0</v>
          </cell>
        </row>
        <row r="126">
          <cell r="A126">
            <v>0</v>
          </cell>
        </row>
        <row r="127">
          <cell r="A127">
            <v>0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0</v>
          </cell>
        </row>
        <row r="131">
          <cell r="A131">
            <v>0</v>
          </cell>
        </row>
        <row r="132">
          <cell r="A132">
            <v>0</v>
          </cell>
        </row>
        <row r="133">
          <cell r="A133">
            <v>0</v>
          </cell>
        </row>
        <row r="134">
          <cell r="A134">
            <v>0</v>
          </cell>
        </row>
        <row r="135">
          <cell r="A135">
            <v>0</v>
          </cell>
        </row>
        <row r="136">
          <cell r="A136">
            <v>0</v>
          </cell>
        </row>
        <row r="137">
          <cell r="A137">
            <v>0</v>
          </cell>
        </row>
        <row r="138">
          <cell r="A138">
            <v>0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>
            <v>0</v>
          </cell>
        </row>
        <row r="143">
          <cell r="A143">
            <v>0</v>
          </cell>
        </row>
        <row r="144">
          <cell r="A144">
            <v>0</v>
          </cell>
        </row>
        <row r="145">
          <cell r="A145">
            <v>0</v>
          </cell>
        </row>
        <row r="146">
          <cell r="A146">
            <v>0</v>
          </cell>
        </row>
        <row r="147">
          <cell r="A147">
            <v>0</v>
          </cell>
        </row>
        <row r="148">
          <cell r="A148">
            <v>0</v>
          </cell>
        </row>
        <row r="149">
          <cell r="A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>
            <v>0</v>
          </cell>
        </row>
        <row r="166">
          <cell r="A166">
            <v>0</v>
          </cell>
        </row>
        <row r="167">
          <cell r="A167">
            <v>0</v>
          </cell>
        </row>
        <row r="168">
          <cell r="A168">
            <v>0</v>
          </cell>
        </row>
        <row r="169">
          <cell r="A169">
            <v>0</v>
          </cell>
        </row>
        <row r="170">
          <cell r="A170">
            <v>0</v>
          </cell>
        </row>
        <row r="171">
          <cell r="A171">
            <v>0</v>
          </cell>
        </row>
        <row r="172">
          <cell r="A172">
            <v>0</v>
          </cell>
        </row>
        <row r="173">
          <cell r="A173">
            <v>0</v>
          </cell>
        </row>
        <row r="174">
          <cell r="A174">
            <v>0</v>
          </cell>
        </row>
        <row r="175">
          <cell r="A175">
            <v>0</v>
          </cell>
        </row>
        <row r="176">
          <cell r="A176">
            <v>0</v>
          </cell>
        </row>
        <row r="177">
          <cell r="A177">
            <v>0</v>
          </cell>
        </row>
        <row r="178">
          <cell r="A178">
            <v>0</v>
          </cell>
        </row>
        <row r="179">
          <cell r="A179">
            <v>0</v>
          </cell>
        </row>
        <row r="180">
          <cell r="A180">
            <v>0</v>
          </cell>
        </row>
        <row r="181">
          <cell r="A181">
            <v>0</v>
          </cell>
        </row>
        <row r="182">
          <cell r="A182">
            <v>0</v>
          </cell>
        </row>
        <row r="183">
          <cell r="A183">
            <v>0</v>
          </cell>
        </row>
        <row r="184">
          <cell r="A184">
            <v>0</v>
          </cell>
        </row>
        <row r="185">
          <cell r="A185">
            <v>0</v>
          </cell>
        </row>
        <row r="186">
          <cell r="A186">
            <v>0</v>
          </cell>
        </row>
        <row r="187">
          <cell r="A187">
            <v>0</v>
          </cell>
        </row>
        <row r="188">
          <cell r="A188">
            <v>0</v>
          </cell>
        </row>
        <row r="189">
          <cell r="A189">
            <v>0</v>
          </cell>
        </row>
        <row r="190">
          <cell r="A190">
            <v>0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>
            <v>0</v>
          </cell>
        </row>
        <row r="195">
          <cell r="A195">
            <v>0</v>
          </cell>
        </row>
        <row r="196">
          <cell r="A196">
            <v>0</v>
          </cell>
        </row>
        <row r="197">
          <cell r="A197">
            <v>0</v>
          </cell>
        </row>
        <row r="198">
          <cell r="A198">
            <v>0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0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0</v>
          </cell>
        </row>
        <row r="207">
          <cell r="A207">
            <v>0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>
            <v>0</v>
          </cell>
        </row>
        <row r="215">
          <cell r="A215">
            <v>0</v>
          </cell>
        </row>
        <row r="216">
          <cell r="A216">
            <v>0</v>
          </cell>
        </row>
        <row r="217">
          <cell r="A217">
            <v>0</v>
          </cell>
        </row>
        <row r="218">
          <cell r="A218">
            <v>0</v>
          </cell>
        </row>
        <row r="219">
          <cell r="A219">
            <v>0</v>
          </cell>
        </row>
        <row r="220">
          <cell r="A220">
            <v>0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>
            <v>0</v>
          </cell>
        </row>
        <row r="224">
          <cell r="A224">
            <v>0</v>
          </cell>
        </row>
        <row r="225">
          <cell r="A225">
            <v>0</v>
          </cell>
        </row>
        <row r="226">
          <cell r="A226">
            <v>0</v>
          </cell>
        </row>
        <row r="227">
          <cell r="A227">
            <v>0</v>
          </cell>
        </row>
        <row r="228">
          <cell r="A228">
            <v>0</v>
          </cell>
        </row>
        <row r="229">
          <cell r="A229">
            <v>0</v>
          </cell>
        </row>
        <row r="230">
          <cell r="A230">
            <v>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>
            <v>0</v>
          </cell>
        </row>
        <row r="236">
          <cell r="A236">
            <v>0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>
            <v>0</v>
          </cell>
        </row>
        <row r="241">
          <cell r="A241">
            <v>0</v>
          </cell>
        </row>
        <row r="242">
          <cell r="A242">
            <v>0</v>
          </cell>
        </row>
        <row r="243">
          <cell r="A243">
            <v>0</v>
          </cell>
        </row>
        <row r="244">
          <cell r="A244">
            <v>0</v>
          </cell>
        </row>
        <row r="245">
          <cell r="A245">
            <v>0</v>
          </cell>
        </row>
        <row r="246">
          <cell r="A246">
            <v>0</v>
          </cell>
        </row>
        <row r="247">
          <cell r="A247">
            <v>0</v>
          </cell>
        </row>
        <row r="248">
          <cell r="A248">
            <v>0</v>
          </cell>
        </row>
        <row r="249">
          <cell r="A249">
            <v>0</v>
          </cell>
        </row>
        <row r="250">
          <cell r="A250">
            <v>0</v>
          </cell>
        </row>
        <row r="251">
          <cell r="A251">
            <v>0</v>
          </cell>
        </row>
        <row r="252">
          <cell r="A252">
            <v>0</v>
          </cell>
        </row>
        <row r="253">
          <cell r="A253">
            <v>0</v>
          </cell>
        </row>
        <row r="254">
          <cell r="A254">
            <v>0</v>
          </cell>
        </row>
        <row r="255">
          <cell r="A255">
            <v>0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0</v>
          </cell>
        </row>
        <row r="259">
          <cell r="A259">
            <v>0</v>
          </cell>
        </row>
        <row r="260">
          <cell r="A260">
            <v>0</v>
          </cell>
        </row>
        <row r="261">
          <cell r="A261">
            <v>0</v>
          </cell>
        </row>
        <row r="262">
          <cell r="A262">
            <v>0</v>
          </cell>
        </row>
        <row r="263">
          <cell r="A263">
            <v>0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0</v>
          </cell>
        </row>
        <row r="267">
          <cell r="A267">
            <v>0</v>
          </cell>
        </row>
        <row r="268">
          <cell r="A268">
            <v>0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A284">
            <v>0</v>
          </cell>
        </row>
        <row r="285">
          <cell r="A285">
            <v>0</v>
          </cell>
        </row>
        <row r="286">
          <cell r="A286">
            <v>0</v>
          </cell>
        </row>
        <row r="287">
          <cell r="A287">
            <v>0</v>
          </cell>
        </row>
        <row r="288">
          <cell r="A288">
            <v>0</v>
          </cell>
        </row>
        <row r="289">
          <cell r="A289">
            <v>0</v>
          </cell>
        </row>
        <row r="290">
          <cell r="A290">
            <v>0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0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0</v>
          </cell>
        </row>
        <row r="302">
          <cell r="A302">
            <v>0</v>
          </cell>
        </row>
        <row r="303">
          <cell r="A303">
            <v>0</v>
          </cell>
        </row>
        <row r="304">
          <cell r="A304">
            <v>0</v>
          </cell>
        </row>
        <row r="305">
          <cell r="A305">
            <v>0</v>
          </cell>
        </row>
        <row r="306">
          <cell r="A306">
            <v>0</v>
          </cell>
        </row>
        <row r="307">
          <cell r="A307">
            <v>0</v>
          </cell>
        </row>
        <row r="308">
          <cell r="A308">
            <v>0</v>
          </cell>
        </row>
        <row r="309">
          <cell r="A309">
            <v>0</v>
          </cell>
        </row>
        <row r="310">
          <cell r="A310">
            <v>0</v>
          </cell>
        </row>
        <row r="311">
          <cell r="A311">
            <v>0</v>
          </cell>
        </row>
        <row r="312">
          <cell r="A312">
            <v>0</v>
          </cell>
        </row>
        <row r="313">
          <cell r="A313">
            <v>0</v>
          </cell>
        </row>
        <row r="314">
          <cell r="A314">
            <v>0</v>
          </cell>
        </row>
        <row r="315">
          <cell r="A315">
            <v>0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0</v>
          </cell>
        </row>
        <row r="320">
          <cell r="A320">
            <v>0</v>
          </cell>
        </row>
        <row r="321">
          <cell r="A321">
            <v>0</v>
          </cell>
        </row>
        <row r="322">
          <cell r="A322">
            <v>0</v>
          </cell>
        </row>
        <row r="323">
          <cell r="A323">
            <v>0</v>
          </cell>
        </row>
        <row r="324">
          <cell r="A324">
            <v>0</v>
          </cell>
        </row>
        <row r="325">
          <cell r="A325">
            <v>0</v>
          </cell>
        </row>
        <row r="326">
          <cell r="A326">
            <v>0</v>
          </cell>
        </row>
        <row r="327">
          <cell r="A327">
            <v>0</v>
          </cell>
        </row>
        <row r="328">
          <cell r="A328">
            <v>0</v>
          </cell>
        </row>
        <row r="329">
          <cell r="A329">
            <v>0</v>
          </cell>
        </row>
        <row r="330">
          <cell r="A330">
            <v>0</v>
          </cell>
        </row>
        <row r="331">
          <cell r="A331">
            <v>0</v>
          </cell>
        </row>
        <row r="332">
          <cell r="A332">
            <v>0</v>
          </cell>
        </row>
        <row r="333">
          <cell r="A333">
            <v>0</v>
          </cell>
        </row>
        <row r="334">
          <cell r="A334">
            <v>0</v>
          </cell>
        </row>
        <row r="335">
          <cell r="A335">
            <v>0</v>
          </cell>
        </row>
        <row r="336">
          <cell r="A336">
            <v>0</v>
          </cell>
        </row>
        <row r="337">
          <cell r="A337">
            <v>0</v>
          </cell>
        </row>
        <row r="338">
          <cell r="A338">
            <v>0</v>
          </cell>
        </row>
        <row r="339">
          <cell r="A339">
            <v>0</v>
          </cell>
        </row>
        <row r="340">
          <cell r="A340">
            <v>0</v>
          </cell>
        </row>
        <row r="341">
          <cell r="A341">
            <v>0</v>
          </cell>
        </row>
        <row r="342">
          <cell r="A342">
            <v>0</v>
          </cell>
        </row>
        <row r="343">
          <cell r="A343">
            <v>0</v>
          </cell>
        </row>
        <row r="344">
          <cell r="A344">
            <v>0</v>
          </cell>
        </row>
        <row r="345">
          <cell r="A345">
            <v>0</v>
          </cell>
        </row>
        <row r="346">
          <cell r="A346">
            <v>0</v>
          </cell>
        </row>
        <row r="347">
          <cell r="A347">
            <v>0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0</v>
          </cell>
        </row>
        <row r="351">
          <cell r="A351">
            <v>0</v>
          </cell>
        </row>
        <row r="352">
          <cell r="A352">
            <v>0</v>
          </cell>
        </row>
        <row r="353">
          <cell r="A353">
            <v>0</v>
          </cell>
        </row>
        <row r="354">
          <cell r="A354">
            <v>0</v>
          </cell>
        </row>
        <row r="355">
          <cell r="A355">
            <v>0</v>
          </cell>
        </row>
        <row r="356">
          <cell r="A356">
            <v>0</v>
          </cell>
        </row>
        <row r="357">
          <cell r="A357">
            <v>0</v>
          </cell>
        </row>
        <row r="358">
          <cell r="A358">
            <v>0</v>
          </cell>
        </row>
        <row r="359">
          <cell r="A359">
            <v>0</v>
          </cell>
        </row>
        <row r="360">
          <cell r="A360">
            <v>0</v>
          </cell>
        </row>
        <row r="361">
          <cell r="A361">
            <v>0</v>
          </cell>
        </row>
        <row r="362">
          <cell r="A362">
            <v>0</v>
          </cell>
        </row>
        <row r="363">
          <cell r="A363">
            <v>0</v>
          </cell>
        </row>
        <row r="364">
          <cell r="A364">
            <v>0</v>
          </cell>
        </row>
        <row r="365">
          <cell r="A365">
            <v>0</v>
          </cell>
        </row>
        <row r="366">
          <cell r="A366">
            <v>0</v>
          </cell>
        </row>
        <row r="367">
          <cell r="A367">
            <v>0</v>
          </cell>
        </row>
        <row r="368">
          <cell r="A368">
            <v>0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>
            <v>0</v>
          </cell>
        </row>
        <row r="373">
          <cell r="A373">
            <v>0</v>
          </cell>
        </row>
        <row r="374">
          <cell r="A374">
            <v>0</v>
          </cell>
        </row>
        <row r="375">
          <cell r="A375">
            <v>0</v>
          </cell>
        </row>
        <row r="376">
          <cell r="A376">
            <v>0</v>
          </cell>
        </row>
        <row r="377">
          <cell r="A377">
            <v>0</v>
          </cell>
        </row>
        <row r="378">
          <cell r="A378">
            <v>0</v>
          </cell>
        </row>
        <row r="379">
          <cell r="A379">
            <v>0</v>
          </cell>
        </row>
        <row r="380">
          <cell r="A380">
            <v>0</v>
          </cell>
        </row>
        <row r="381">
          <cell r="A381">
            <v>0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>
            <v>0</v>
          </cell>
        </row>
        <row r="386">
          <cell r="A386">
            <v>0</v>
          </cell>
        </row>
        <row r="387">
          <cell r="A387">
            <v>0</v>
          </cell>
        </row>
        <row r="388">
          <cell r="A388">
            <v>0</v>
          </cell>
        </row>
        <row r="389">
          <cell r="A389">
            <v>0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0</v>
          </cell>
        </row>
        <row r="393">
          <cell r="A393">
            <v>0</v>
          </cell>
        </row>
        <row r="394">
          <cell r="A394">
            <v>0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0</v>
          </cell>
        </row>
        <row r="400">
          <cell r="A400">
            <v>0</v>
          </cell>
        </row>
        <row r="401">
          <cell r="A401">
            <v>0</v>
          </cell>
        </row>
        <row r="402">
          <cell r="A402">
            <v>0</v>
          </cell>
        </row>
        <row r="403">
          <cell r="A403">
            <v>0</v>
          </cell>
        </row>
        <row r="404">
          <cell r="A404">
            <v>0</v>
          </cell>
        </row>
        <row r="405">
          <cell r="A405">
            <v>0</v>
          </cell>
        </row>
        <row r="406">
          <cell r="A406">
            <v>0</v>
          </cell>
        </row>
        <row r="407">
          <cell r="A407">
            <v>0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0</v>
          </cell>
        </row>
        <row r="412">
          <cell r="A412">
            <v>0</v>
          </cell>
        </row>
        <row r="413">
          <cell r="A413">
            <v>0</v>
          </cell>
        </row>
        <row r="414">
          <cell r="A414">
            <v>0</v>
          </cell>
        </row>
        <row r="415">
          <cell r="A415">
            <v>0</v>
          </cell>
        </row>
        <row r="416">
          <cell r="A416">
            <v>0</v>
          </cell>
        </row>
        <row r="417">
          <cell r="A417">
            <v>0</v>
          </cell>
        </row>
        <row r="418">
          <cell r="A418">
            <v>0</v>
          </cell>
        </row>
        <row r="419">
          <cell r="A419">
            <v>0</v>
          </cell>
        </row>
        <row r="420">
          <cell r="A420">
            <v>0</v>
          </cell>
        </row>
        <row r="421">
          <cell r="A421">
            <v>0</v>
          </cell>
        </row>
        <row r="422">
          <cell r="A422">
            <v>0</v>
          </cell>
        </row>
        <row r="423">
          <cell r="A423">
            <v>0</v>
          </cell>
        </row>
        <row r="424">
          <cell r="A424">
            <v>0</v>
          </cell>
        </row>
        <row r="425">
          <cell r="A425">
            <v>0</v>
          </cell>
        </row>
        <row r="426">
          <cell r="A426">
            <v>0</v>
          </cell>
        </row>
        <row r="427">
          <cell r="A427">
            <v>0</v>
          </cell>
        </row>
        <row r="428">
          <cell r="A428">
            <v>0</v>
          </cell>
        </row>
        <row r="429">
          <cell r="A429">
            <v>0</v>
          </cell>
        </row>
        <row r="430">
          <cell r="A430">
            <v>0</v>
          </cell>
        </row>
        <row r="431">
          <cell r="A431">
            <v>0</v>
          </cell>
        </row>
        <row r="432">
          <cell r="A432">
            <v>0</v>
          </cell>
        </row>
        <row r="433">
          <cell r="A433">
            <v>0</v>
          </cell>
        </row>
        <row r="434">
          <cell r="A434">
            <v>0</v>
          </cell>
        </row>
        <row r="435">
          <cell r="A435">
            <v>0</v>
          </cell>
        </row>
        <row r="436">
          <cell r="A436">
            <v>0</v>
          </cell>
        </row>
        <row r="437">
          <cell r="A437">
            <v>0</v>
          </cell>
        </row>
        <row r="438">
          <cell r="A438">
            <v>0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0</v>
          </cell>
        </row>
        <row r="443">
          <cell r="A443">
            <v>0</v>
          </cell>
        </row>
        <row r="444">
          <cell r="A444">
            <v>0</v>
          </cell>
        </row>
        <row r="445">
          <cell r="A445">
            <v>0</v>
          </cell>
        </row>
        <row r="446">
          <cell r="A446">
            <v>0</v>
          </cell>
        </row>
        <row r="447">
          <cell r="A447">
            <v>0</v>
          </cell>
        </row>
        <row r="448">
          <cell r="A448">
            <v>0</v>
          </cell>
        </row>
        <row r="449">
          <cell r="A449">
            <v>0</v>
          </cell>
        </row>
        <row r="450">
          <cell r="A450">
            <v>0</v>
          </cell>
        </row>
        <row r="451">
          <cell r="A451">
            <v>0</v>
          </cell>
        </row>
        <row r="452">
          <cell r="A452">
            <v>0</v>
          </cell>
        </row>
        <row r="453">
          <cell r="A453">
            <v>0</v>
          </cell>
        </row>
        <row r="454">
          <cell r="A454">
            <v>0</v>
          </cell>
        </row>
        <row r="455">
          <cell r="A455">
            <v>0</v>
          </cell>
        </row>
        <row r="456">
          <cell r="A456">
            <v>0</v>
          </cell>
        </row>
        <row r="457">
          <cell r="A457">
            <v>0</v>
          </cell>
        </row>
        <row r="458">
          <cell r="A458">
            <v>0</v>
          </cell>
        </row>
        <row r="459">
          <cell r="A459">
            <v>0</v>
          </cell>
        </row>
        <row r="460">
          <cell r="A460">
            <v>0</v>
          </cell>
        </row>
        <row r="461">
          <cell r="A461">
            <v>0</v>
          </cell>
        </row>
        <row r="462">
          <cell r="A462">
            <v>0</v>
          </cell>
        </row>
        <row r="463">
          <cell r="A463">
            <v>0</v>
          </cell>
        </row>
        <row r="464">
          <cell r="A464">
            <v>0</v>
          </cell>
        </row>
        <row r="465">
          <cell r="A465">
            <v>0</v>
          </cell>
        </row>
        <row r="466">
          <cell r="A466">
            <v>0</v>
          </cell>
        </row>
        <row r="467">
          <cell r="A467">
            <v>0</v>
          </cell>
        </row>
        <row r="468">
          <cell r="A468">
            <v>0</v>
          </cell>
        </row>
        <row r="469">
          <cell r="A469">
            <v>0</v>
          </cell>
        </row>
        <row r="470">
          <cell r="A470">
            <v>0</v>
          </cell>
        </row>
        <row r="471">
          <cell r="A471">
            <v>0</v>
          </cell>
        </row>
        <row r="472">
          <cell r="A472">
            <v>0</v>
          </cell>
        </row>
        <row r="473">
          <cell r="A473">
            <v>0</v>
          </cell>
        </row>
        <row r="474">
          <cell r="A474">
            <v>0</v>
          </cell>
        </row>
        <row r="475">
          <cell r="A475">
            <v>0</v>
          </cell>
        </row>
        <row r="476">
          <cell r="A476">
            <v>0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0</v>
          </cell>
        </row>
        <row r="484">
          <cell r="A484">
            <v>0</v>
          </cell>
        </row>
        <row r="485">
          <cell r="A485">
            <v>0</v>
          </cell>
        </row>
        <row r="486">
          <cell r="A486">
            <v>0</v>
          </cell>
        </row>
        <row r="487">
          <cell r="A487">
            <v>0</v>
          </cell>
        </row>
        <row r="488">
          <cell r="A488">
            <v>0</v>
          </cell>
        </row>
        <row r="489">
          <cell r="A489">
            <v>0</v>
          </cell>
        </row>
        <row r="490">
          <cell r="A490">
            <v>0</v>
          </cell>
        </row>
        <row r="491">
          <cell r="A491">
            <v>0</v>
          </cell>
        </row>
        <row r="492">
          <cell r="A492">
            <v>0</v>
          </cell>
        </row>
        <row r="493">
          <cell r="A493">
            <v>0</v>
          </cell>
        </row>
        <row r="494">
          <cell r="A494">
            <v>0</v>
          </cell>
        </row>
        <row r="495">
          <cell r="A495">
            <v>0</v>
          </cell>
        </row>
        <row r="496">
          <cell r="A496">
            <v>0</v>
          </cell>
        </row>
        <row r="497">
          <cell r="A497">
            <v>0</v>
          </cell>
        </row>
        <row r="498">
          <cell r="A498">
            <v>0</v>
          </cell>
        </row>
        <row r="499">
          <cell r="A499">
            <v>0</v>
          </cell>
        </row>
        <row r="500">
          <cell r="A500">
            <v>0</v>
          </cell>
        </row>
        <row r="501">
          <cell r="A501">
            <v>0</v>
          </cell>
        </row>
        <row r="502">
          <cell r="A502">
            <v>0</v>
          </cell>
        </row>
        <row r="503">
          <cell r="A503">
            <v>0</v>
          </cell>
        </row>
        <row r="504">
          <cell r="A504">
            <v>0</v>
          </cell>
        </row>
        <row r="505">
          <cell r="A505">
            <v>0</v>
          </cell>
        </row>
        <row r="506">
          <cell r="A506">
            <v>0</v>
          </cell>
        </row>
        <row r="507">
          <cell r="A507">
            <v>0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>
            <v>0</v>
          </cell>
        </row>
        <row r="512">
          <cell r="A512">
            <v>0</v>
          </cell>
        </row>
        <row r="513">
          <cell r="A513">
            <v>0</v>
          </cell>
        </row>
        <row r="514">
          <cell r="A514">
            <v>0</v>
          </cell>
        </row>
        <row r="515">
          <cell r="A515">
            <v>0</v>
          </cell>
        </row>
        <row r="516">
          <cell r="A516">
            <v>0</v>
          </cell>
        </row>
        <row r="517">
          <cell r="A517">
            <v>0</v>
          </cell>
        </row>
        <row r="518">
          <cell r="A518">
            <v>0</v>
          </cell>
        </row>
        <row r="519">
          <cell r="A519">
            <v>0</v>
          </cell>
        </row>
        <row r="520">
          <cell r="A520">
            <v>0</v>
          </cell>
        </row>
        <row r="521">
          <cell r="A521">
            <v>0</v>
          </cell>
        </row>
        <row r="522">
          <cell r="A522">
            <v>0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0</v>
          </cell>
        </row>
        <row r="526">
          <cell r="A526">
            <v>0</v>
          </cell>
        </row>
        <row r="527">
          <cell r="A527">
            <v>0</v>
          </cell>
        </row>
        <row r="528">
          <cell r="A528">
            <v>0</v>
          </cell>
        </row>
        <row r="529">
          <cell r="A529">
            <v>0</v>
          </cell>
        </row>
        <row r="530">
          <cell r="A530">
            <v>0</v>
          </cell>
        </row>
        <row r="531">
          <cell r="A531">
            <v>0</v>
          </cell>
        </row>
        <row r="532">
          <cell r="A532">
            <v>0</v>
          </cell>
        </row>
        <row r="533">
          <cell r="A533">
            <v>0</v>
          </cell>
        </row>
        <row r="534">
          <cell r="A534">
            <v>0</v>
          </cell>
        </row>
        <row r="535">
          <cell r="A535">
            <v>0</v>
          </cell>
        </row>
        <row r="536">
          <cell r="A536">
            <v>0</v>
          </cell>
        </row>
        <row r="537">
          <cell r="A537">
            <v>0</v>
          </cell>
        </row>
        <row r="538">
          <cell r="A538">
            <v>0</v>
          </cell>
        </row>
        <row r="539">
          <cell r="A539">
            <v>0</v>
          </cell>
        </row>
        <row r="540">
          <cell r="A540">
            <v>0</v>
          </cell>
        </row>
        <row r="541">
          <cell r="A541">
            <v>0</v>
          </cell>
        </row>
        <row r="542">
          <cell r="A542">
            <v>0</v>
          </cell>
        </row>
        <row r="543">
          <cell r="A543">
            <v>0</v>
          </cell>
        </row>
        <row r="544">
          <cell r="A544">
            <v>0</v>
          </cell>
        </row>
        <row r="545">
          <cell r="A545">
            <v>0</v>
          </cell>
        </row>
        <row r="546">
          <cell r="A546">
            <v>0</v>
          </cell>
        </row>
        <row r="547">
          <cell r="A547">
            <v>0</v>
          </cell>
        </row>
        <row r="548">
          <cell r="A548">
            <v>0</v>
          </cell>
        </row>
        <row r="549">
          <cell r="A549">
            <v>0</v>
          </cell>
        </row>
        <row r="550">
          <cell r="A550">
            <v>0</v>
          </cell>
        </row>
        <row r="551">
          <cell r="A551">
            <v>0</v>
          </cell>
        </row>
        <row r="552">
          <cell r="A552">
            <v>0</v>
          </cell>
        </row>
        <row r="553">
          <cell r="A553">
            <v>0</v>
          </cell>
        </row>
        <row r="554">
          <cell r="A554">
            <v>0</v>
          </cell>
        </row>
        <row r="555">
          <cell r="A555">
            <v>0</v>
          </cell>
        </row>
        <row r="556">
          <cell r="A556">
            <v>0</v>
          </cell>
        </row>
        <row r="557">
          <cell r="A557">
            <v>0</v>
          </cell>
        </row>
        <row r="558">
          <cell r="A558">
            <v>0</v>
          </cell>
        </row>
        <row r="559">
          <cell r="A559">
            <v>0</v>
          </cell>
        </row>
        <row r="560">
          <cell r="A560">
            <v>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>
            <v>0</v>
          </cell>
        </row>
        <row r="567">
          <cell r="A567">
            <v>0</v>
          </cell>
        </row>
        <row r="568">
          <cell r="A568">
            <v>0</v>
          </cell>
        </row>
        <row r="569">
          <cell r="A569">
            <v>0</v>
          </cell>
        </row>
        <row r="570">
          <cell r="A570">
            <v>0</v>
          </cell>
        </row>
        <row r="571">
          <cell r="A571">
            <v>0</v>
          </cell>
        </row>
        <row r="572">
          <cell r="A572">
            <v>0</v>
          </cell>
        </row>
        <row r="573">
          <cell r="A573">
            <v>0</v>
          </cell>
        </row>
        <row r="574">
          <cell r="A574">
            <v>0</v>
          </cell>
        </row>
        <row r="575">
          <cell r="A575">
            <v>0</v>
          </cell>
        </row>
        <row r="576">
          <cell r="A576">
            <v>0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>
            <v>0</v>
          </cell>
        </row>
        <row r="580">
          <cell r="A580">
            <v>0</v>
          </cell>
        </row>
        <row r="581">
          <cell r="A581">
            <v>0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>
            <v>0</v>
          </cell>
        </row>
        <row r="585">
          <cell r="A585">
            <v>0</v>
          </cell>
        </row>
        <row r="586">
          <cell r="A586">
            <v>0</v>
          </cell>
        </row>
        <row r="587">
          <cell r="A587">
            <v>0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0</v>
          </cell>
        </row>
        <row r="591">
          <cell r="A591">
            <v>0</v>
          </cell>
        </row>
        <row r="592">
          <cell r="A592">
            <v>0</v>
          </cell>
        </row>
        <row r="593">
          <cell r="A593">
            <v>0</v>
          </cell>
        </row>
        <row r="594">
          <cell r="A594">
            <v>0</v>
          </cell>
        </row>
        <row r="595">
          <cell r="A595">
            <v>0</v>
          </cell>
        </row>
        <row r="596">
          <cell r="A596">
            <v>0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0</v>
          </cell>
        </row>
        <row r="600">
          <cell r="A600">
            <v>0</v>
          </cell>
        </row>
        <row r="601">
          <cell r="A601">
            <v>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0</v>
          </cell>
        </row>
        <row r="605">
          <cell r="A605">
            <v>0</v>
          </cell>
        </row>
        <row r="606">
          <cell r="A606">
            <v>0</v>
          </cell>
        </row>
        <row r="607">
          <cell r="A607">
            <v>0</v>
          </cell>
        </row>
        <row r="608">
          <cell r="A608">
            <v>0</v>
          </cell>
        </row>
        <row r="609">
          <cell r="A609">
            <v>0</v>
          </cell>
        </row>
        <row r="610">
          <cell r="A610">
            <v>0</v>
          </cell>
        </row>
        <row r="611">
          <cell r="A611">
            <v>0</v>
          </cell>
        </row>
        <row r="612">
          <cell r="A612">
            <v>0</v>
          </cell>
        </row>
        <row r="613">
          <cell r="A613">
            <v>0</v>
          </cell>
        </row>
        <row r="614">
          <cell r="A614">
            <v>0</v>
          </cell>
        </row>
        <row r="615">
          <cell r="A615">
            <v>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>
            <v>0</v>
          </cell>
        </row>
        <row r="621">
          <cell r="A621">
            <v>0</v>
          </cell>
        </row>
        <row r="622">
          <cell r="A622">
            <v>0</v>
          </cell>
        </row>
        <row r="623">
          <cell r="A623">
            <v>0</v>
          </cell>
        </row>
        <row r="624">
          <cell r="A624">
            <v>0</v>
          </cell>
        </row>
        <row r="625">
          <cell r="A625">
            <v>0</v>
          </cell>
        </row>
        <row r="626">
          <cell r="A626">
            <v>0</v>
          </cell>
        </row>
        <row r="627">
          <cell r="A627">
            <v>0</v>
          </cell>
        </row>
        <row r="628">
          <cell r="A628">
            <v>0</v>
          </cell>
        </row>
        <row r="629">
          <cell r="A629">
            <v>0</v>
          </cell>
        </row>
        <row r="630">
          <cell r="A630">
            <v>0</v>
          </cell>
        </row>
        <row r="631">
          <cell r="A631">
            <v>0</v>
          </cell>
        </row>
        <row r="632">
          <cell r="A632">
            <v>0</v>
          </cell>
        </row>
        <row r="633">
          <cell r="A633">
            <v>0</v>
          </cell>
        </row>
        <row r="634">
          <cell r="A634">
            <v>0</v>
          </cell>
        </row>
        <row r="635">
          <cell r="A635">
            <v>0</v>
          </cell>
        </row>
        <row r="636">
          <cell r="A636">
            <v>0</v>
          </cell>
        </row>
        <row r="637">
          <cell r="A637">
            <v>0</v>
          </cell>
        </row>
        <row r="638">
          <cell r="A638">
            <v>0</v>
          </cell>
        </row>
        <row r="639">
          <cell r="A639">
            <v>0</v>
          </cell>
        </row>
        <row r="640">
          <cell r="A640">
            <v>0</v>
          </cell>
        </row>
        <row r="641">
          <cell r="A641">
            <v>0</v>
          </cell>
        </row>
        <row r="642">
          <cell r="A642">
            <v>0</v>
          </cell>
        </row>
        <row r="643">
          <cell r="A643">
            <v>0</v>
          </cell>
        </row>
        <row r="644">
          <cell r="A644">
            <v>0</v>
          </cell>
        </row>
        <row r="645">
          <cell r="A645">
            <v>0</v>
          </cell>
        </row>
        <row r="646">
          <cell r="A646">
            <v>0</v>
          </cell>
        </row>
        <row r="647">
          <cell r="A647">
            <v>0</v>
          </cell>
        </row>
        <row r="648">
          <cell r="A648">
            <v>0</v>
          </cell>
        </row>
        <row r="649">
          <cell r="A649">
            <v>0</v>
          </cell>
        </row>
        <row r="650">
          <cell r="A650">
            <v>0</v>
          </cell>
        </row>
        <row r="651">
          <cell r="A651">
            <v>0</v>
          </cell>
        </row>
        <row r="652">
          <cell r="A652">
            <v>0</v>
          </cell>
        </row>
        <row r="653">
          <cell r="A653">
            <v>0</v>
          </cell>
        </row>
        <row r="654">
          <cell r="A654">
            <v>0</v>
          </cell>
        </row>
        <row r="655">
          <cell r="A655">
            <v>0</v>
          </cell>
        </row>
        <row r="656">
          <cell r="A656">
            <v>0</v>
          </cell>
        </row>
        <row r="657">
          <cell r="A657">
            <v>0</v>
          </cell>
        </row>
        <row r="658">
          <cell r="A658">
            <v>0</v>
          </cell>
        </row>
        <row r="659">
          <cell r="A659">
            <v>0</v>
          </cell>
        </row>
        <row r="660">
          <cell r="A660">
            <v>0</v>
          </cell>
        </row>
        <row r="661">
          <cell r="A661">
            <v>0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>
            <v>0</v>
          </cell>
        </row>
        <row r="667">
          <cell r="A667">
            <v>0</v>
          </cell>
        </row>
        <row r="668">
          <cell r="A668">
            <v>0</v>
          </cell>
        </row>
        <row r="669">
          <cell r="A669">
            <v>0</v>
          </cell>
        </row>
        <row r="670">
          <cell r="A670">
            <v>0</v>
          </cell>
        </row>
        <row r="671">
          <cell r="A671">
            <v>0</v>
          </cell>
        </row>
        <row r="672">
          <cell r="A672">
            <v>0</v>
          </cell>
        </row>
        <row r="673">
          <cell r="A673">
            <v>0</v>
          </cell>
        </row>
        <row r="674">
          <cell r="A674">
            <v>0</v>
          </cell>
        </row>
        <row r="675">
          <cell r="A675">
            <v>0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0</v>
          </cell>
        </row>
        <row r="679">
          <cell r="A679">
            <v>0</v>
          </cell>
        </row>
        <row r="680">
          <cell r="A680">
            <v>0</v>
          </cell>
        </row>
        <row r="681">
          <cell r="A681">
            <v>0</v>
          </cell>
        </row>
        <row r="682">
          <cell r="A682">
            <v>0</v>
          </cell>
        </row>
        <row r="683">
          <cell r="A683">
            <v>0</v>
          </cell>
        </row>
        <row r="684">
          <cell r="A684">
            <v>0</v>
          </cell>
        </row>
        <row r="685">
          <cell r="A685">
            <v>0</v>
          </cell>
        </row>
        <row r="686">
          <cell r="A686">
            <v>0</v>
          </cell>
        </row>
        <row r="687">
          <cell r="A687">
            <v>0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0</v>
          </cell>
        </row>
        <row r="692">
          <cell r="A692">
            <v>0</v>
          </cell>
        </row>
        <row r="693">
          <cell r="A693">
            <v>0</v>
          </cell>
        </row>
        <row r="694">
          <cell r="A694">
            <v>0</v>
          </cell>
        </row>
        <row r="695">
          <cell r="A695">
            <v>0</v>
          </cell>
        </row>
        <row r="696">
          <cell r="A696">
            <v>0</v>
          </cell>
        </row>
        <row r="697">
          <cell r="A697">
            <v>0</v>
          </cell>
        </row>
        <row r="698">
          <cell r="A698">
            <v>0</v>
          </cell>
        </row>
        <row r="699">
          <cell r="A699">
            <v>0</v>
          </cell>
        </row>
        <row r="700">
          <cell r="A700">
            <v>0</v>
          </cell>
        </row>
        <row r="701">
          <cell r="A701">
            <v>0</v>
          </cell>
        </row>
        <row r="702">
          <cell r="A702">
            <v>0</v>
          </cell>
        </row>
        <row r="703">
          <cell r="A703">
            <v>0</v>
          </cell>
        </row>
        <row r="704">
          <cell r="A704">
            <v>0</v>
          </cell>
        </row>
        <row r="705">
          <cell r="A705">
            <v>0</v>
          </cell>
        </row>
        <row r="706">
          <cell r="A706">
            <v>0</v>
          </cell>
        </row>
        <row r="707">
          <cell r="A707">
            <v>0</v>
          </cell>
        </row>
        <row r="708">
          <cell r="A708">
            <v>0</v>
          </cell>
        </row>
        <row r="709">
          <cell r="A709">
            <v>0</v>
          </cell>
        </row>
        <row r="710">
          <cell r="A710">
            <v>0</v>
          </cell>
        </row>
        <row r="711">
          <cell r="A711">
            <v>0</v>
          </cell>
        </row>
        <row r="712">
          <cell r="A712">
            <v>0</v>
          </cell>
        </row>
        <row r="713">
          <cell r="A713">
            <v>0</v>
          </cell>
        </row>
        <row r="714">
          <cell r="A714">
            <v>0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>
            <v>0</v>
          </cell>
        </row>
        <row r="718">
          <cell r="A718">
            <v>0</v>
          </cell>
        </row>
        <row r="719">
          <cell r="A719">
            <v>0</v>
          </cell>
        </row>
        <row r="720">
          <cell r="A720">
            <v>0</v>
          </cell>
        </row>
        <row r="721">
          <cell r="A721">
            <v>0</v>
          </cell>
        </row>
        <row r="722">
          <cell r="A722">
            <v>0</v>
          </cell>
        </row>
        <row r="723">
          <cell r="A723">
            <v>0</v>
          </cell>
        </row>
        <row r="724">
          <cell r="A724">
            <v>0</v>
          </cell>
        </row>
        <row r="725">
          <cell r="A725">
            <v>0</v>
          </cell>
        </row>
        <row r="726">
          <cell r="A726">
            <v>0</v>
          </cell>
        </row>
        <row r="727">
          <cell r="A727">
            <v>0</v>
          </cell>
        </row>
        <row r="728">
          <cell r="A728">
            <v>0</v>
          </cell>
        </row>
        <row r="729">
          <cell r="A729">
            <v>0</v>
          </cell>
        </row>
        <row r="730">
          <cell r="A730">
            <v>0</v>
          </cell>
        </row>
        <row r="731">
          <cell r="A731">
            <v>0</v>
          </cell>
        </row>
        <row r="732">
          <cell r="A732">
            <v>0</v>
          </cell>
        </row>
        <row r="733">
          <cell r="A733">
            <v>0</v>
          </cell>
        </row>
        <row r="734">
          <cell r="A734">
            <v>0</v>
          </cell>
        </row>
        <row r="735">
          <cell r="A735">
            <v>0</v>
          </cell>
        </row>
        <row r="736">
          <cell r="A736">
            <v>0</v>
          </cell>
        </row>
        <row r="737">
          <cell r="A737">
            <v>0</v>
          </cell>
        </row>
        <row r="738">
          <cell r="A738">
            <v>0</v>
          </cell>
        </row>
        <row r="739">
          <cell r="A739">
            <v>0</v>
          </cell>
        </row>
        <row r="740">
          <cell r="A740">
            <v>0</v>
          </cell>
        </row>
        <row r="741">
          <cell r="A741">
            <v>0</v>
          </cell>
        </row>
        <row r="742">
          <cell r="A742">
            <v>0</v>
          </cell>
        </row>
        <row r="743">
          <cell r="A743">
            <v>0</v>
          </cell>
        </row>
        <row r="744">
          <cell r="A744">
            <v>0</v>
          </cell>
        </row>
        <row r="745">
          <cell r="A745">
            <v>0</v>
          </cell>
        </row>
        <row r="746">
          <cell r="A746">
            <v>0</v>
          </cell>
        </row>
        <row r="747">
          <cell r="A747">
            <v>0</v>
          </cell>
        </row>
        <row r="748">
          <cell r="A748">
            <v>0</v>
          </cell>
        </row>
        <row r="749">
          <cell r="A749">
            <v>0</v>
          </cell>
        </row>
        <row r="750">
          <cell r="A750">
            <v>0</v>
          </cell>
        </row>
        <row r="751">
          <cell r="A751">
            <v>0</v>
          </cell>
        </row>
        <row r="752">
          <cell r="A752">
            <v>0</v>
          </cell>
        </row>
        <row r="753">
          <cell r="A753">
            <v>0</v>
          </cell>
        </row>
        <row r="754">
          <cell r="A754">
            <v>0</v>
          </cell>
        </row>
        <row r="755">
          <cell r="A755">
            <v>0</v>
          </cell>
        </row>
        <row r="756">
          <cell r="A756">
            <v>0</v>
          </cell>
        </row>
        <row r="757">
          <cell r="A757">
            <v>0</v>
          </cell>
        </row>
        <row r="758">
          <cell r="A758">
            <v>0</v>
          </cell>
        </row>
        <row r="759">
          <cell r="A759">
            <v>0</v>
          </cell>
        </row>
        <row r="760">
          <cell r="A760">
            <v>0</v>
          </cell>
        </row>
        <row r="761">
          <cell r="A761">
            <v>0</v>
          </cell>
        </row>
        <row r="762">
          <cell r="A762">
            <v>0</v>
          </cell>
        </row>
        <row r="763">
          <cell r="A763">
            <v>0</v>
          </cell>
        </row>
        <row r="764">
          <cell r="A764">
            <v>0</v>
          </cell>
        </row>
        <row r="765">
          <cell r="A765">
            <v>0</v>
          </cell>
        </row>
        <row r="766">
          <cell r="A766">
            <v>0</v>
          </cell>
        </row>
        <row r="767">
          <cell r="A767">
            <v>0</v>
          </cell>
        </row>
        <row r="768">
          <cell r="A768">
            <v>0</v>
          </cell>
        </row>
        <row r="769">
          <cell r="A769">
            <v>0</v>
          </cell>
        </row>
        <row r="770">
          <cell r="A770">
            <v>0</v>
          </cell>
        </row>
        <row r="771">
          <cell r="A771">
            <v>0</v>
          </cell>
        </row>
        <row r="772">
          <cell r="A772">
            <v>0</v>
          </cell>
        </row>
        <row r="773">
          <cell r="A773">
            <v>0</v>
          </cell>
        </row>
        <row r="774">
          <cell r="A774">
            <v>0</v>
          </cell>
        </row>
        <row r="775">
          <cell r="A775">
            <v>0</v>
          </cell>
        </row>
        <row r="776">
          <cell r="A776">
            <v>0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0</v>
          </cell>
        </row>
        <row r="780">
          <cell r="A780">
            <v>0</v>
          </cell>
        </row>
        <row r="781">
          <cell r="A781">
            <v>0</v>
          </cell>
        </row>
        <row r="782">
          <cell r="A782">
            <v>0</v>
          </cell>
        </row>
        <row r="783">
          <cell r="A783">
            <v>0</v>
          </cell>
        </row>
        <row r="784">
          <cell r="A784">
            <v>0</v>
          </cell>
        </row>
        <row r="785">
          <cell r="A785">
            <v>0</v>
          </cell>
        </row>
        <row r="786">
          <cell r="A786">
            <v>0</v>
          </cell>
        </row>
        <row r="787">
          <cell r="A787">
            <v>0</v>
          </cell>
        </row>
        <row r="788">
          <cell r="A788">
            <v>0</v>
          </cell>
        </row>
        <row r="789">
          <cell r="A789">
            <v>0</v>
          </cell>
        </row>
        <row r="790">
          <cell r="A790">
            <v>0</v>
          </cell>
        </row>
        <row r="791">
          <cell r="A791">
            <v>0</v>
          </cell>
        </row>
        <row r="792">
          <cell r="A792">
            <v>0</v>
          </cell>
        </row>
        <row r="793">
          <cell r="A793">
            <v>0</v>
          </cell>
        </row>
        <row r="794">
          <cell r="A794">
            <v>0</v>
          </cell>
        </row>
        <row r="795">
          <cell r="A795">
            <v>0</v>
          </cell>
        </row>
        <row r="796">
          <cell r="A796">
            <v>0</v>
          </cell>
        </row>
        <row r="797">
          <cell r="A797">
            <v>0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0</v>
          </cell>
        </row>
        <row r="801">
          <cell r="A801">
            <v>0</v>
          </cell>
        </row>
        <row r="802">
          <cell r="A802">
            <v>0</v>
          </cell>
        </row>
        <row r="803">
          <cell r="A803">
            <v>0</v>
          </cell>
        </row>
        <row r="804">
          <cell r="A804">
            <v>0</v>
          </cell>
        </row>
        <row r="805">
          <cell r="A805">
            <v>0</v>
          </cell>
        </row>
        <row r="806">
          <cell r="A806">
            <v>0</v>
          </cell>
        </row>
        <row r="807">
          <cell r="A807">
            <v>0</v>
          </cell>
        </row>
        <row r="808">
          <cell r="A808">
            <v>0</v>
          </cell>
        </row>
        <row r="809">
          <cell r="A809">
            <v>0</v>
          </cell>
        </row>
        <row r="810">
          <cell r="A810">
            <v>0</v>
          </cell>
        </row>
        <row r="811">
          <cell r="A811">
            <v>0</v>
          </cell>
        </row>
        <row r="812">
          <cell r="A812">
            <v>0</v>
          </cell>
        </row>
        <row r="813">
          <cell r="A813">
            <v>0</v>
          </cell>
        </row>
        <row r="814">
          <cell r="A814">
            <v>0</v>
          </cell>
        </row>
        <row r="815">
          <cell r="A815">
            <v>0</v>
          </cell>
        </row>
        <row r="816">
          <cell r="A816">
            <v>0</v>
          </cell>
        </row>
        <row r="817">
          <cell r="A817">
            <v>0</v>
          </cell>
        </row>
        <row r="818">
          <cell r="A818">
            <v>0</v>
          </cell>
        </row>
        <row r="819">
          <cell r="A819">
            <v>0</v>
          </cell>
        </row>
        <row r="820">
          <cell r="A820">
            <v>0</v>
          </cell>
        </row>
        <row r="821">
          <cell r="A821">
            <v>0</v>
          </cell>
        </row>
        <row r="822">
          <cell r="A822">
            <v>0</v>
          </cell>
        </row>
        <row r="823">
          <cell r="A823">
            <v>0</v>
          </cell>
        </row>
        <row r="824">
          <cell r="A824">
            <v>0</v>
          </cell>
        </row>
        <row r="825">
          <cell r="A825">
            <v>0</v>
          </cell>
        </row>
        <row r="826">
          <cell r="A826">
            <v>0</v>
          </cell>
        </row>
        <row r="827">
          <cell r="A827">
            <v>0</v>
          </cell>
        </row>
        <row r="828">
          <cell r="A828">
            <v>0</v>
          </cell>
        </row>
        <row r="829">
          <cell r="A829">
            <v>0</v>
          </cell>
        </row>
        <row r="830">
          <cell r="A830">
            <v>0</v>
          </cell>
        </row>
        <row r="831">
          <cell r="A831">
            <v>0</v>
          </cell>
        </row>
        <row r="832">
          <cell r="A832">
            <v>0</v>
          </cell>
        </row>
        <row r="833">
          <cell r="A833">
            <v>0</v>
          </cell>
        </row>
        <row r="834">
          <cell r="A834">
            <v>0</v>
          </cell>
        </row>
        <row r="835">
          <cell r="A835">
            <v>0</v>
          </cell>
        </row>
        <row r="836">
          <cell r="A836">
            <v>0</v>
          </cell>
        </row>
        <row r="837">
          <cell r="A837">
            <v>0</v>
          </cell>
        </row>
        <row r="838">
          <cell r="A838">
            <v>0</v>
          </cell>
        </row>
        <row r="839">
          <cell r="A839">
            <v>0</v>
          </cell>
        </row>
        <row r="840">
          <cell r="A840">
            <v>0</v>
          </cell>
        </row>
        <row r="841">
          <cell r="A841">
            <v>0</v>
          </cell>
        </row>
        <row r="842">
          <cell r="A842">
            <v>0</v>
          </cell>
        </row>
        <row r="843">
          <cell r="A843">
            <v>0</v>
          </cell>
        </row>
        <row r="844">
          <cell r="A844">
            <v>0</v>
          </cell>
        </row>
        <row r="845">
          <cell r="A845">
            <v>0</v>
          </cell>
        </row>
        <row r="846">
          <cell r="A846">
            <v>0</v>
          </cell>
        </row>
        <row r="847">
          <cell r="A847">
            <v>0</v>
          </cell>
        </row>
        <row r="848">
          <cell r="A848">
            <v>0</v>
          </cell>
        </row>
        <row r="849">
          <cell r="A849">
            <v>0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>
            <v>0</v>
          </cell>
        </row>
        <row r="853">
          <cell r="A853">
            <v>0</v>
          </cell>
        </row>
        <row r="854">
          <cell r="A854">
            <v>0</v>
          </cell>
        </row>
        <row r="855">
          <cell r="A855">
            <v>0</v>
          </cell>
        </row>
        <row r="856">
          <cell r="A856">
            <v>0</v>
          </cell>
        </row>
        <row r="857">
          <cell r="A857">
            <v>0</v>
          </cell>
        </row>
        <row r="858">
          <cell r="A858">
            <v>0</v>
          </cell>
        </row>
        <row r="859">
          <cell r="A859">
            <v>0</v>
          </cell>
        </row>
        <row r="860">
          <cell r="A860">
            <v>0</v>
          </cell>
        </row>
        <row r="861">
          <cell r="A861">
            <v>0</v>
          </cell>
        </row>
        <row r="862">
          <cell r="A862">
            <v>0</v>
          </cell>
        </row>
        <row r="863">
          <cell r="A863">
            <v>0</v>
          </cell>
        </row>
        <row r="864">
          <cell r="A864">
            <v>0</v>
          </cell>
        </row>
        <row r="865">
          <cell r="A865">
            <v>0</v>
          </cell>
        </row>
        <row r="866">
          <cell r="A866">
            <v>0</v>
          </cell>
        </row>
        <row r="867">
          <cell r="A867">
            <v>0</v>
          </cell>
        </row>
        <row r="868">
          <cell r="A868">
            <v>0</v>
          </cell>
        </row>
        <row r="869">
          <cell r="A869">
            <v>0</v>
          </cell>
        </row>
        <row r="870">
          <cell r="A870">
            <v>0</v>
          </cell>
        </row>
        <row r="871">
          <cell r="A871">
            <v>0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>
            <v>0</v>
          </cell>
        </row>
        <row r="876">
          <cell r="A876">
            <v>0</v>
          </cell>
        </row>
        <row r="877">
          <cell r="A877">
            <v>0</v>
          </cell>
        </row>
        <row r="878">
          <cell r="A878">
            <v>0</v>
          </cell>
        </row>
        <row r="879">
          <cell r="A879">
            <v>0</v>
          </cell>
        </row>
        <row r="880">
          <cell r="A880">
            <v>0</v>
          </cell>
        </row>
        <row r="881">
          <cell r="A881">
            <v>0</v>
          </cell>
        </row>
        <row r="882">
          <cell r="A882">
            <v>0</v>
          </cell>
        </row>
        <row r="883">
          <cell r="A883">
            <v>0</v>
          </cell>
        </row>
        <row r="884">
          <cell r="A884">
            <v>0</v>
          </cell>
        </row>
        <row r="885">
          <cell r="A885">
            <v>0</v>
          </cell>
        </row>
        <row r="886">
          <cell r="A886">
            <v>0</v>
          </cell>
        </row>
        <row r="887">
          <cell r="A887">
            <v>0</v>
          </cell>
        </row>
        <row r="888">
          <cell r="A888">
            <v>0</v>
          </cell>
        </row>
        <row r="889">
          <cell r="A889">
            <v>0</v>
          </cell>
        </row>
        <row r="890">
          <cell r="A890">
            <v>0</v>
          </cell>
        </row>
        <row r="891">
          <cell r="A891">
            <v>0</v>
          </cell>
        </row>
        <row r="892">
          <cell r="A892">
            <v>0</v>
          </cell>
        </row>
        <row r="893">
          <cell r="A893">
            <v>0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0</v>
          </cell>
        </row>
        <row r="897">
          <cell r="A897">
            <v>0</v>
          </cell>
        </row>
        <row r="898">
          <cell r="A898">
            <v>0</v>
          </cell>
        </row>
        <row r="899">
          <cell r="A899">
            <v>0</v>
          </cell>
        </row>
        <row r="900">
          <cell r="A900">
            <v>0</v>
          </cell>
        </row>
        <row r="901">
          <cell r="A901">
            <v>0</v>
          </cell>
        </row>
        <row r="902">
          <cell r="A902">
            <v>0</v>
          </cell>
        </row>
        <row r="903">
          <cell r="A903">
            <v>0</v>
          </cell>
        </row>
        <row r="904">
          <cell r="A904">
            <v>0</v>
          </cell>
        </row>
        <row r="905">
          <cell r="A905">
            <v>0</v>
          </cell>
        </row>
        <row r="906">
          <cell r="A906">
            <v>0</v>
          </cell>
        </row>
        <row r="907">
          <cell r="A907">
            <v>0</v>
          </cell>
        </row>
        <row r="908">
          <cell r="A908">
            <v>0</v>
          </cell>
        </row>
        <row r="909">
          <cell r="A909">
            <v>0</v>
          </cell>
        </row>
        <row r="910">
          <cell r="A910">
            <v>0</v>
          </cell>
        </row>
        <row r="911">
          <cell r="A911">
            <v>0</v>
          </cell>
        </row>
        <row r="912">
          <cell r="A912">
            <v>0</v>
          </cell>
        </row>
        <row r="913">
          <cell r="A913">
            <v>0</v>
          </cell>
        </row>
        <row r="914">
          <cell r="A914">
            <v>0</v>
          </cell>
        </row>
        <row r="915">
          <cell r="A915">
            <v>0</v>
          </cell>
        </row>
        <row r="916">
          <cell r="A916">
            <v>0</v>
          </cell>
        </row>
        <row r="917">
          <cell r="A917">
            <v>0</v>
          </cell>
        </row>
        <row r="918">
          <cell r="A918">
            <v>0</v>
          </cell>
        </row>
        <row r="919">
          <cell r="A919">
            <v>0</v>
          </cell>
        </row>
        <row r="920">
          <cell r="A920">
            <v>0</v>
          </cell>
        </row>
        <row r="921">
          <cell r="A921">
            <v>0</v>
          </cell>
        </row>
        <row r="922">
          <cell r="A922">
            <v>0</v>
          </cell>
        </row>
        <row r="923">
          <cell r="A923">
            <v>0</v>
          </cell>
        </row>
        <row r="924">
          <cell r="A924">
            <v>0</v>
          </cell>
        </row>
        <row r="925">
          <cell r="A925">
            <v>0</v>
          </cell>
        </row>
        <row r="926">
          <cell r="A926">
            <v>0</v>
          </cell>
        </row>
        <row r="927">
          <cell r="A927">
            <v>0</v>
          </cell>
        </row>
        <row r="928">
          <cell r="A928">
            <v>0</v>
          </cell>
        </row>
        <row r="929">
          <cell r="A929">
            <v>0</v>
          </cell>
        </row>
        <row r="930">
          <cell r="A930">
            <v>0</v>
          </cell>
        </row>
        <row r="931">
          <cell r="A931">
            <v>0</v>
          </cell>
        </row>
        <row r="932">
          <cell r="A932">
            <v>0</v>
          </cell>
        </row>
        <row r="933">
          <cell r="A933">
            <v>0</v>
          </cell>
        </row>
        <row r="934">
          <cell r="A934">
            <v>0</v>
          </cell>
        </row>
        <row r="935">
          <cell r="A935">
            <v>0</v>
          </cell>
        </row>
        <row r="936">
          <cell r="A936">
            <v>0</v>
          </cell>
        </row>
        <row r="937">
          <cell r="A937">
            <v>0</v>
          </cell>
        </row>
        <row r="938">
          <cell r="A938">
            <v>0</v>
          </cell>
        </row>
        <row r="939">
          <cell r="A939">
            <v>0</v>
          </cell>
        </row>
        <row r="940">
          <cell r="A940">
            <v>0</v>
          </cell>
        </row>
        <row r="941">
          <cell r="A941">
            <v>0</v>
          </cell>
        </row>
        <row r="942">
          <cell r="A942">
            <v>0</v>
          </cell>
        </row>
        <row r="943">
          <cell r="A943">
            <v>0</v>
          </cell>
        </row>
        <row r="944">
          <cell r="A944">
            <v>0</v>
          </cell>
        </row>
        <row r="945">
          <cell r="A945">
            <v>0</v>
          </cell>
        </row>
        <row r="946">
          <cell r="A946">
            <v>0</v>
          </cell>
        </row>
        <row r="947">
          <cell r="A947">
            <v>0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>
            <v>0</v>
          </cell>
        </row>
        <row r="951">
          <cell r="A951">
            <v>0</v>
          </cell>
        </row>
        <row r="952">
          <cell r="A952">
            <v>0</v>
          </cell>
        </row>
        <row r="953">
          <cell r="A953">
            <v>0</v>
          </cell>
        </row>
        <row r="954">
          <cell r="A954">
            <v>0</v>
          </cell>
        </row>
        <row r="955">
          <cell r="A955">
            <v>0</v>
          </cell>
        </row>
        <row r="956">
          <cell r="A956">
            <v>0</v>
          </cell>
        </row>
        <row r="957">
          <cell r="A957">
            <v>0</v>
          </cell>
        </row>
        <row r="958">
          <cell r="A958">
            <v>0</v>
          </cell>
        </row>
        <row r="959">
          <cell r="A959">
            <v>0</v>
          </cell>
        </row>
        <row r="960">
          <cell r="A960">
            <v>0</v>
          </cell>
        </row>
        <row r="961">
          <cell r="A961">
            <v>0</v>
          </cell>
        </row>
        <row r="962">
          <cell r="A962">
            <v>0</v>
          </cell>
        </row>
        <row r="963">
          <cell r="A963">
            <v>0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0</v>
          </cell>
        </row>
        <row r="967">
          <cell r="A967">
            <v>0</v>
          </cell>
        </row>
        <row r="968">
          <cell r="A968">
            <v>0</v>
          </cell>
        </row>
        <row r="969">
          <cell r="A969">
            <v>0</v>
          </cell>
        </row>
        <row r="970">
          <cell r="A970">
            <v>0</v>
          </cell>
        </row>
        <row r="971">
          <cell r="A971">
            <v>0</v>
          </cell>
        </row>
        <row r="972">
          <cell r="A972">
            <v>0</v>
          </cell>
        </row>
        <row r="973">
          <cell r="A973">
            <v>0</v>
          </cell>
        </row>
        <row r="974">
          <cell r="A974">
            <v>0</v>
          </cell>
        </row>
        <row r="975">
          <cell r="A975">
            <v>0</v>
          </cell>
        </row>
        <row r="976">
          <cell r="A976">
            <v>0</v>
          </cell>
        </row>
        <row r="977">
          <cell r="A977">
            <v>0</v>
          </cell>
        </row>
        <row r="978">
          <cell r="A978">
            <v>0</v>
          </cell>
        </row>
        <row r="979">
          <cell r="A979">
            <v>0</v>
          </cell>
        </row>
        <row r="980">
          <cell r="A980">
            <v>0</v>
          </cell>
        </row>
        <row r="981">
          <cell r="A981">
            <v>0</v>
          </cell>
        </row>
        <row r="982">
          <cell r="A982">
            <v>0</v>
          </cell>
        </row>
        <row r="983">
          <cell r="A983">
            <v>0</v>
          </cell>
        </row>
        <row r="984">
          <cell r="A984">
            <v>0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>
            <v>0</v>
          </cell>
        </row>
        <row r="988">
          <cell r="A988">
            <v>0</v>
          </cell>
        </row>
        <row r="989">
          <cell r="A989">
            <v>0</v>
          </cell>
        </row>
        <row r="990">
          <cell r="A990">
            <v>0</v>
          </cell>
        </row>
        <row r="991">
          <cell r="A991">
            <v>0</v>
          </cell>
        </row>
        <row r="992">
          <cell r="A992">
            <v>0</v>
          </cell>
        </row>
        <row r="993">
          <cell r="A993">
            <v>0</v>
          </cell>
        </row>
        <row r="994">
          <cell r="A994">
            <v>0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>
            <v>0</v>
          </cell>
        </row>
        <row r="998">
          <cell r="A998">
            <v>0</v>
          </cell>
        </row>
        <row r="999">
          <cell r="A999">
            <v>0</v>
          </cell>
        </row>
        <row r="1000">
          <cell r="A1000">
            <v>0</v>
          </cell>
        </row>
        <row r="1001">
          <cell r="A1001">
            <v>0</v>
          </cell>
        </row>
        <row r="1002">
          <cell r="A1002">
            <v>0</v>
          </cell>
        </row>
        <row r="1003">
          <cell r="A1003">
            <v>0</v>
          </cell>
        </row>
        <row r="1004">
          <cell r="A1004">
            <v>0</v>
          </cell>
        </row>
        <row r="1005">
          <cell r="A1005">
            <v>0</v>
          </cell>
        </row>
        <row r="1006">
          <cell r="A1006">
            <v>0</v>
          </cell>
        </row>
        <row r="1007">
          <cell r="A1007">
            <v>0</v>
          </cell>
        </row>
        <row r="1008">
          <cell r="A1008">
            <v>0</v>
          </cell>
        </row>
        <row r="1009">
          <cell r="A1009">
            <v>0</v>
          </cell>
        </row>
        <row r="1010">
          <cell r="A1010">
            <v>0</v>
          </cell>
        </row>
        <row r="1011">
          <cell r="A1011">
            <v>0</v>
          </cell>
        </row>
        <row r="1012">
          <cell r="A1012">
            <v>0</v>
          </cell>
        </row>
        <row r="1013">
          <cell r="A1013">
            <v>0</v>
          </cell>
        </row>
        <row r="1014">
          <cell r="A1014">
            <v>0</v>
          </cell>
        </row>
        <row r="1015">
          <cell r="A1015">
            <v>0</v>
          </cell>
        </row>
        <row r="1016">
          <cell r="A1016">
            <v>0</v>
          </cell>
        </row>
        <row r="1017">
          <cell r="A1017">
            <v>0</v>
          </cell>
        </row>
        <row r="1018">
          <cell r="A1018">
            <v>0</v>
          </cell>
        </row>
        <row r="1019">
          <cell r="A1019">
            <v>0</v>
          </cell>
        </row>
        <row r="1020">
          <cell r="A1020">
            <v>0</v>
          </cell>
        </row>
        <row r="1021">
          <cell r="A1021">
            <v>0</v>
          </cell>
        </row>
        <row r="1022">
          <cell r="A1022">
            <v>0</v>
          </cell>
        </row>
        <row r="1023">
          <cell r="A1023">
            <v>0</v>
          </cell>
        </row>
        <row r="1024">
          <cell r="A1024">
            <v>0</v>
          </cell>
        </row>
        <row r="1025">
          <cell r="A1025">
            <v>0</v>
          </cell>
        </row>
        <row r="1026">
          <cell r="A1026">
            <v>0</v>
          </cell>
        </row>
        <row r="1027">
          <cell r="A1027">
            <v>0</v>
          </cell>
        </row>
        <row r="1028">
          <cell r="A1028">
            <v>0</v>
          </cell>
        </row>
        <row r="1029">
          <cell r="A1029">
            <v>0</v>
          </cell>
        </row>
        <row r="1030">
          <cell r="A1030">
            <v>0</v>
          </cell>
        </row>
        <row r="1031">
          <cell r="A1031">
            <v>0</v>
          </cell>
        </row>
        <row r="1032">
          <cell r="A1032">
            <v>0</v>
          </cell>
        </row>
        <row r="1033">
          <cell r="A1033">
            <v>0</v>
          </cell>
        </row>
        <row r="1034">
          <cell r="A1034">
            <v>0</v>
          </cell>
        </row>
        <row r="1035">
          <cell r="A1035">
            <v>0</v>
          </cell>
        </row>
        <row r="1036">
          <cell r="A1036">
            <v>0</v>
          </cell>
        </row>
        <row r="1037">
          <cell r="A1037">
            <v>0</v>
          </cell>
        </row>
        <row r="1038">
          <cell r="A1038">
            <v>0</v>
          </cell>
        </row>
        <row r="1039">
          <cell r="A1039">
            <v>0</v>
          </cell>
        </row>
        <row r="1040">
          <cell r="A1040">
            <v>0</v>
          </cell>
        </row>
        <row r="1041">
          <cell r="A1041">
            <v>0</v>
          </cell>
        </row>
        <row r="1042">
          <cell r="A1042">
            <v>0</v>
          </cell>
        </row>
        <row r="1043">
          <cell r="A1043">
            <v>0</v>
          </cell>
        </row>
        <row r="1044">
          <cell r="A1044">
            <v>0</v>
          </cell>
        </row>
        <row r="1045">
          <cell r="A1045">
            <v>0</v>
          </cell>
        </row>
        <row r="1046">
          <cell r="A1046">
            <v>0</v>
          </cell>
        </row>
        <row r="1047">
          <cell r="A1047">
            <v>0</v>
          </cell>
        </row>
        <row r="1048">
          <cell r="A1048">
            <v>0</v>
          </cell>
        </row>
        <row r="1049">
          <cell r="A1049">
            <v>0</v>
          </cell>
        </row>
        <row r="1050">
          <cell r="A1050">
            <v>0</v>
          </cell>
        </row>
        <row r="1051">
          <cell r="A1051">
            <v>0</v>
          </cell>
        </row>
        <row r="1052">
          <cell r="A1052">
            <v>0</v>
          </cell>
        </row>
        <row r="1053">
          <cell r="A1053">
            <v>0</v>
          </cell>
        </row>
        <row r="1054">
          <cell r="A1054">
            <v>0</v>
          </cell>
        </row>
        <row r="1055">
          <cell r="A1055">
            <v>0</v>
          </cell>
        </row>
        <row r="1056">
          <cell r="A1056">
            <v>0</v>
          </cell>
        </row>
        <row r="1057">
          <cell r="A1057">
            <v>0</v>
          </cell>
        </row>
        <row r="1058">
          <cell r="A1058">
            <v>0</v>
          </cell>
        </row>
        <row r="1059">
          <cell r="A1059">
            <v>0</v>
          </cell>
        </row>
        <row r="1060">
          <cell r="A1060">
            <v>0</v>
          </cell>
        </row>
        <row r="1061">
          <cell r="A1061">
            <v>0</v>
          </cell>
        </row>
        <row r="1062">
          <cell r="A1062">
            <v>0</v>
          </cell>
        </row>
        <row r="1063">
          <cell r="A1063">
            <v>0</v>
          </cell>
        </row>
        <row r="1064">
          <cell r="A1064">
            <v>0</v>
          </cell>
        </row>
        <row r="1065">
          <cell r="A1065">
            <v>0</v>
          </cell>
        </row>
        <row r="1066">
          <cell r="A1066">
            <v>0</v>
          </cell>
        </row>
        <row r="1067">
          <cell r="A1067">
            <v>0</v>
          </cell>
        </row>
        <row r="1068">
          <cell r="A1068">
            <v>0</v>
          </cell>
        </row>
        <row r="1069">
          <cell r="A1069">
            <v>0</v>
          </cell>
        </row>
        <row r="1070">
          <cell r="A1070">
            <v>0</v>
          </cell>
        </row>
        <row r="1071">
          <cell r="A1071">
            <v>0</v>
          </cell>
        </row>
        <row r="1072">
          <cell r="A1072">
            <v>0</v>
          </cell>
        </row>
        <row r="1073">
          <cell r="A1073">
            <v>0</v>
          </cell>
        </row>
        <row r="1074">
          <cell r="A1074">
            <v>0</v>
          </cell>
        </row>
        <row r="1075">
          <cell r="A1075">
            <v>0</v>
          </cell>
        </row>
        <row r="1076">
          <cell r="A1076">
            <v>0</v>
          </cell>
        </row>
        <row r="1077">
          <cell r="A1077">
            <v>0</v>
          </cell>
        </row>
        <row r="1078">
          <cell r="A1078">
            <v>0</v>
          </cell>
        </row>
        <row r="1079">
          <cell r="A1079">
            <v>0</v>
          </cell>
        </row>
        <row r="1080">
          <cell r="A1080">
            <v>0</v>
          </cell>
        </row>
        <row r="1081">
          <cell r="A1081">
            <v>0</v>
          </cell>
        </row>
        <row r="1082">
          <cell r="A1082">
            <v>0</v>
          </cell>
        </row>
        <row r="1083">
          <cell r="A1083">
            <v>0</v>
          </cell>
        </row>
        <row r="1084">
          <cell r="A1084">
            <v>0</v>
          </cell>
        </row>
        <row r="1085">
          <cell r="A1085">
            <v>0</v>
          </cell>
        </row>
        <row r="1086">
          <cell r="A1086">
            <v>0</v>
          </cell>
        </row>
        <row r="1087">
          <cell r="A1087">
            <v>0</v>
          </cell>
        </row>
        <row r="1088">
          <cell r="A1088">
            <v>0</v>
          </cell>
        </row>
        <row r="1089">
          <cell r="A1089">
            <v>0</v>
          </cell>
        </row>
        <row r="1090">
          <cell r="A1090">
            <v>0</v>
          </cell>
        </row>
        <row r="1091">
          <cell r="A1091">
            <v>0</v>
          </cell>
        </row>
        <row r="1092">
          <cell r="A1092">
            <v>0</v>
          </cell>
        </row>
        <row r="1093">
          <cell r="A1093">
            <v>0</v>
          </cell>
        </row>
        <row r="1094">
          <cell r="A1094">
            <v>0</v>
          </cell>
        </row>
        <row r="1095">
          <cell r="A1095">
            <v>0</v>
          </cell>
        </row>
        <row r="1096">
          <cell r="A1096">
            <v>0</v>
          </cell>
        </row>
        <row r="1097">
          <cell r="A1097">
            <v>0</v>
          </cell>
        </row>
        <row r="1098">
          <cell r="A1098">
            <v>0</v>
          </cell>
        </row>
        <row r="1099">
          <cell r="A1099">
            <v>0</v>
          </cell>
        </row>
        <row r="1100">
          <cell r="A1100">
            <v>0</v>
          </cell>
        </row>
        <row r="1101">
          <cell r="A1101">
            <v>0</v>
          </cell>
        </row>
        <row r="1102">
          <cell r="A1102">
            <v>0</v>
          </cell>
        </row>
        <row r="1103">
          <cell r="A1103">
            <v>0</v>
          </cell>
        </row>
        <row r="1104">
          <cell r="A1104">
            <v>0</v>
          </cell>
        </row>
        <row r="1105">
          <cell r="A1105">
            <v>0</v>
          </cell>
        </row>
        <row r="1106">
          <cell r="A1106">
            <v>0</v>
          </cell>
        </row>
        <row r="1107">
          <cell r="A1107">
            <v>0</v>
          </cell>
        </row>
        <row r="1108">
          <cell r="A1108">
            <v>0</v>
          </cell>
        </row>
        <row r="1109">
          <cell r="A1109">
            <v>0</v>
          </cell>
        </row>
        <row r="1110">
          <cell r="A1110">
            <v>0</v>
          </cell>
        </row>
        <row r="1111">
          <cell r="A1111">
            <v>0</v>
          </cell>
        </row>
        <row r="1112">
          <cell r="A1112">
            <v>0</v>
          </cell>
        </row>
        <row r="1113">
          <cell r="A1113">
            <v>0</v>
          </cell>
        </row>
        <row r="1114">
          <cell r="A1114">
            <v>0</v>
          </cell>
        </row>
        <row r="1115">
          <cell r="A1115">
            <v>0</v>
          </cell>
        </row>
        <row r="1116">
          <cell r="A1116">
            <v>0</v>
          </cell>
        </row>
        <row r="1117">
          <cell r="A1117">
            <v>0</v>
          </cell>
        </row>
        <row r="1118">
          <cell r="A1118">
            <v>0</v>
          </cell>
        </row>
        <row r="1119">
          <cell r="A1119">
            <v>0</v>
          </cell>
        </row>
        <row r="1120">
          <cell r="A1120">
            <v>0</v>
          </cell>
        </row>
        <row r="1121">
          <cell r="A1121">
            <v>0</v>
          </cell>
        </row>
        <row r="1122">
          <cell r="A1122">
            <v>0</v>
          </cell>
        </row>
        <row r="1123">
          <cell r="A1123">
            <v>0</v>
          </cell>
        </row>
        <row r="1124">
          <cell r="A1124">
            <v>0</v>
          </cell>
        </row>
        <row r="1125">
          <cell r="A1125">
            <v>0</v>
          </cell>
        </row>
        <row r="1126">
          <cell r="A1126">
            <v>0</v>
          </cell>
        </row>
        <row r="1127">
          <cell r="A1127">
            <v>0</v>
          </cell>
        </row>
        <row r="1128">
          <cell r="A1128">
            <v>0</v>
          </cell>
        </row>
        <row r="1129">
          <cell r="A1129">
            <v>0</v>
          </cell>
        </row>
        <row r="1130">
          <cell r="A1130">
            <v>0</v>
          </cell>
        </row>
        <row r="1131">
          <cell r="A1131">
            <v>0</v>
          </cell>
        </row>
        <row r="1132">
          <cell r="A1132">
            <v>0</v>
          </cell>
        </row>
        <row r="1133">
          <cell r="A1133">
            <v>0</v>
          </cell>
        </row>
        <row r="1134">
          <cell r="A1134">
            <v>0</v>
          </cell>
        </row>
        <row r="1135">
          <cell r="A1135">
            <v>0</v>
          </cell>
        </row>
        <row r="1136">
          <cell r="A1136">
            <v>0</v>
          </cell>
        </row>
        <row r="1137">
          <cell r="A1137">
            <v>0</v>
          </cell>
        </row>
        <row r="1138">
          <cell r="A1138">
            <v>0</v>
          </cell>
        </row>
        <row r="1139">
          <cell r="A1139">
            <v>0</v>
          </cell>
        </row>
        <row r="1140">
          <cell r="A1140">
            <v>0</v>
          </cell>
        </row>
        <row r="1141">
          <cell r="A1141">
            <v>0</v>
          </cell>
        </row>
        <row r="1142">
          <cell r="A1142">
            <v>0</v>
          </cell>
        </row>
        <row r="1143">
          <cell r="A1143">
            <v>0</v>
          </cell>
        </row>
        <row r="1144">
          <cell r="A1144">
            <v>0</v>
          </cell>
        </row>
        <row r="1145">
          <cell r="A1145">
            <v>0</v>
          </cell>
        </row>
        <row r="1146">
          <cell r="A1146">
            <v>0</v>
          </cell>
        </row>
        <row r="1147">
          <cell r="A1147">
            <v>0</v>
          </cell>
        </row>
        <row r="1148">
          <cell r="A1148">
            <v>0</v>
          </cell>
        </row>
        <row r="1149">
          <cell r="A1149">
            <v>0</v>
          </cell>
        </row>
        <row r="1150">
          <cell r="A1150">
            <v>0</v>
          </cell>
        </row>
        <row r="1151">
          <cell r="A1151">
            <v>0</v>
          </cell>
        </row>
        <row r="1152">
          <cell r="A1152">
            <v>0</v>
          </cell>
        </row>
        <row r="1153">
          <cell r="A1153">
            <v>0</v>
          </cell>
        </row>
        <row r="1154">
          <cell r="A1154">
            <v>0</v>
          </cell>
        </row>
        <row r="1155">
          <cell r="A1155">
            <v>0</v>
          </cell>
        </row>
        <row r="1156">
          <cell r="A1156">
            <v>0</v>
          </cell>
        </row>
        <row r="1157">
          <cell r="A1157">
            <v>0</v>
          </cell>
        </row>
        <row r="1158">
          <cell r="A1158">
            <v>0</v>
          </cell>
        </row>
        <row r="1159">
          <cell r="A1159">
            <v>0</v>
          </cell>
        </row>
        <row r="1160">
          <cell r="A1160">
            <v>0</v>
          </cell>
        </row>
        <row r="1161">
          <cell r="A1161">
            <v>0</v>
          </cell>
        </row>
        <row r="1162">
          <cell r="A1162">
            <v>0</v>
          </cell>
        </row>
        <row r="1163">
          <cell r="A1163">
            <v>0</v>
          </cell>
        </row>
        <row r="1164">
          <cell r="A1164">
            <v>0</v>
          </cell>
        </row>
        <row r="1165">
          <cell r="A1165">
            <v>0</v>
          </cell>
        </row>
        <row r="1166">
          <cell r="A1166">
            <v>0</v>
          </cell>
        </row>
        <row r="1167">
          <cell r="A1167">
            <v>0</v>
          </cell>
        </row>
        <row r="1168">
          <cell r="A1168">
            <v>0</v>
          </cell>
        </row>
        <row r="1169">
          <cell r="A1169">
            <v>0</v>
          </cell>
        </row>
        <row r="1170">
          <cell r="A1170">
            <v>0</v>
          </cell>
        </row>
        <row r="1171">
          <cell r="A1171">
            <v>0</v>
          </cell>
        </row>
        <row r="1172">
          <cell r="A1172">
            <v>0</v>
          </cell>
        </row>
        <row r="1173">
          <cell r="A1173">
            <v>0</v>
          </cell>
        </row>
        <row r="1174">
          <cell r="A1174">
            <v>0</v>
          </cell>
        </row>
        <row r="1175">
          <cell r="A1175">
            <v>0</v>
          </cell>
        </row>
        <row r="1176">
          <cell r="A1176">
            <v>0</v>
          </cell>
        </row>
        <row r="1177">
          <cell r="A1177">
            <v>0</v>
          </cell>
        </row>
        <row r="1178">
          <cell r="A1178">
            <v>0</v>
          </cell>
        </row>
        <row r="1179">
          <cell r="A1179">
            <v>0</v>
          </cell>
        </row>
        <row r="1180">
          <cell r="A1180">
            <v>0</v>
          </cell>
        </row>
        <row r="1181">
          <cell r="A1181">
            <v>0</v>
          </cell>
        </row>
        <row r="1182">
          <cell r="A1182">
            <v>0</v>
          </cell>
        </row>
        <row r="1183">
          <cell r="A1183">
            <v>0</v>
          </cell>
        </row>
        <row r="1184">
          <cell r="A1184">
            <v>0</v>
          </cell>
        </row>
        <row r="1185">
          <cell r="A1185">
            <v>0</v>
          </cell>
        </row>
        <row r="1186">
          <cell r="A1186">
            <v>0</v>
          </cell>
        </row>
        <row r="1187">
          <cell r="A1187">
            <v>0</v>
          </cell>
        </row>
        <row r="1188">
          <cell r="A1188">
            <v>0</v>
          </cell>
        </row>
        <row r="1189">
          <cell r="A1189">
            <v>0</v>
          </cell>
        </row>
        <row r="1190">
          <cell r="A1190">
            <v>0</v>
          </cell>
        </row>
        <row r="1191">
          <cell r="A1191">
            <v>0</v>
          </cell>
        </row>
        <row r="1192">
          <cell r="A1192">
            <v>0</v>
          </cell>
        </row>
        <row r="1193">
          <cell r="A1193">
            <v>0</v>
          </cell>
        </row>
        <row r="1194">
          <cell r="A1194">
            <v>0</v>
          </cell>
        </row>
        <row r="1195">
          <cell r="A1195">
            <v>0</v>
          </cell>
        </row>
        <row r="1196">
          <cell r="A1196">
            <v>0</v>
          </cell>
        </row>
        <row r="1197">
          <cell r="A1197">
            <v>0</v>
          </cell>
        </row>
        <row r="1198">
          <cell r="A1198">
            <v>0</v>
          </cell>
        </row>
        <row r="1199">
          <cell r="A1199">
            <v>0</v>
          </cell>
        </row>
        <row r="1200">
          <cell r="A1200">
            <v>0</v>
          </cell>
        </row>
        <row r="1201">
          <cell r="A1201">
            <v>0</v>
          </cell>
        </row>
        <row r="1202">
          <cell r="A1202">
            <v>0</v>
          </cell>
        </row>
        <row r="1203">
          <cell r="A1203">
            <v>0</v>
          </cell>
        </row>
        <row r="1204">
          <cell r="A1204">
            <v>0</v>
          </cell>
        </row>
        <row r="1205">
          <cell r="A1205">
            <v>0</v>
          </cell>
        </row>
        <row r="1206">
          <cell r="A1206">
            <v>0</v>
          </cell>
        </row>
        <row r="1207">
          <cell r="A1207">
            <v>0</v>
          </cell>
        </row>
        <row r="1208">
          <cell r="A1208">
            <v>0</v>
          </cell>
        </row>
        <row r="1209">
          <cell r="A1209">
            <v>0</v>
          </cell>
        </row>
        <row r="1210">
          <cell r="A1210">
            <v>0</v>
          </cell>
        </row>
        <row r="1211">
          <cell r="A1211">
            <v>0</v>
          </cell>
        </row>
        <row r="1212">
          <cell r="A1212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TYS #"/>
      <sheetName val="DELIVERY"/>
      <sheetName val="INVENTORY"/>
      <sheetName val="PRODUCTION"/>
      <sheetName val="PRICEVARIANCE"/>
      <sheetName val="PRICELST"/>
      <sheetName val="monthly"/>
    </sheetNames>
    <sheetDataSet>
      <sheetData sheetId="0">
        <row r="284">
          <cell r="B284">
            <v>0.02</v>
          </cell>
        </row>
        <row r="286">
          <cell r="B286">
            <v>3.5000000000000003E-2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GM V ACT"/>
      <sheetName val="BTG"/>
      <sheetName val="DSM FILE"/>
      <sheetName val="BX-C ORDERS"/>
      <sheetName val="SALES"/>
      <sheetName val="PRIOR MTH SALES"/>
      <sheetName val="3MO SALES"/>
      <sheetName val="KSTOCK"/>
      <sheetName val="3MO ORDS"/>
      <sheetName val="WORD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KF"/>
      <sheetName val="P99-12A"/>
      <sheetName val="MY"/>
      <sheetName val="PSET"/>
      <sheetName val="PSPL"/>
      <sheetName val="PL-TM"/>
    </sheetNames>
    <sheetDataSet>
      <sheetData sheetId="0">
        <row r="2">
          <cell r="A2" t="str">
            <v>body</v>
          </cell>
          <cell r="B2" t="str">
            <v>dist</v>
          </cell>
          <cell r="C2" t="str">
            <v>pl</v>
          </cell>
          <cell r="D2" t="str">
            <v>km</v>
          </cell>
          <cell r="E2" t="str">
            <v>199910</v>
          </cell>
          <cell r="F2" t="str">
            <v>199911</v>
          </cell>
          <cell r="G2" t="str">
            <v>199912</v>
          </cell>
          <cell r="H2" t="str">
            <v>200001</v>
          </cell>
          <cell r="I2" t="str">
            <v>200002</v>
          </cell>
          <cell r="J2" t="str">
            <v>200003</v>
          </cell>
          <cell r="K2" t="str">
            <v>200004</v>
          </cell>
          <cell r="L2" t="str">
            <v>200005</v>
          </cell>
          <cell r="M2" t="str">
            <v>200006</v>
          </cell>
          <cell r="N2" t="str">
            <v>200007</v>
          </cell>
          <cell r="O2" t="str">
            <v>200008</v>
          </cell>
          <cell r="P2" t="str">
            <v>200009</v>
          </cell>
          <cell r="Q2" t="str">
            <v>200010</v>
          </cell>
          <cell r="R2" t="str">
            <v>200011</v>
          </cell>
          <cell r="S2" t="str">
            <v>200012</v>
          </cell>
        </row>
        <row r="3">
          <cell r="A3" t="str">
            <v>F24S</v>
          </cell>
          <cell r="B3" t="str">
            <v>Argentin</v>
          </cell>
          <cell r="C3" t="str">
            <v>GST</v>
          </cell>
          <cell r="D3" t="str">
            <v>D32AMNGFLFA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A4" t="str">
            <v>F24S</v>
          </cell>
          <cell r="B4" t="str">
            <v>Brazil</v>
          </cell>
          <cell r="C4" t="str">
            <v>GST</v>
          </cell>
          <cell r="D4" t="str">
            <v>D32AMNGFLFB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A5" t="str">
            <v>F24S</v>
          </cell>
          <cell r="B5" t="str">
            <v>EU</v>
          </cell>
          <cell r="C5" t="str">
            <v>GS-EU</v>
          </cell>
          <cell r="D5" t="str">
            <v>D32AMNHSLF6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A6" t="str">
            <v>F24S</v>
          </cell>
          <cell r="B6" t="str">
            <v>Guam</v>
          </cell>
          <cell r="C6" t="str">
            <v>GS</v>
          </cell>
          <cell r="D6" t="str">
            <v>D31AMNHML4M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A7" t="str">
            <v>F24S</v>
          </cell>
          <cell r="B7" t="str">
            <v>Guam</v>
          </cell>
          <cell r="C7" t="str">
            <v>GS</v>
          </cell>
          <cell r="D7" t="str">
            <v>D31AMRHML4M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A8" t="str">
            <v>F24S</v>
          </cell>
          <cell r="B8" t="str">
            <v>Guam</v>
          </cell>
          <cell r="C8" t="str">
            <v>RS</v>
          </cell>
          <cell r="D8" t="str">
            <v>D31AMNJML4M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A9" t="str">
            <v>F24s</v>
          </cell>
          <cell r="B9" t="str">
            <v>MMSA</v>
          </cell>
          <cell r="C9" t="str">
            <v>GS</v>
          </cell>
          <cell r="D9" t="str">
            <v>D31AMNHML4M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A10" t="str">
            <v>F24s</v>
          </cell>
          <cell r="B10" t="str">
            <v>MMSA</v>
          </cell>
          <cell r="C10" t="str">
            <v>GS</v>
          </cell>
          <cell r="D10" t="str">
            <v>D31AMNHML9M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A11" t="str">
            <v>F24s</v>
          </cell>
          <cell r="B11" t="str">
            <v>MMSA</v>
          </cell>
          <cell r="C11" t="str">
            <v>GS</v>
          </cell>
          <cell r="D11" t="str">
            <v>D31AMRHML4M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A12" t="str">
            <v>F24s</v>
          </cell>
          <cell r="B12" t="str">
            <v>MMSA</v>
          </cell>
          <cell r="C12" t="str">
            <v>GS</v>
          </cell>
          <cell r="D12" t="str">
            <v>D31AMRHML9M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A13" t="str">
            <v>F24s</v>
          </cell>
          <cell r="B13" t="str">
            <v>MMSA</v>
          </cell>
          <cell r="C13" t="str">
            <v>GS-10th</v>
          </cell>
          <cell r="D13" t="str">
            <v>D31AMNXML4M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A14" t="str">
            <v>F24s</v>
          </cell>
          <cell r="B14" t="str">
            <v>MMSA</v>
          </cell>
          <cell r="C14" t="str">
            <v>GS-10th</v>
          </cell>
          <cell r="D14" t="str">
            <v>D31AMNXML9M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A15" t="str">
            <v>F24s</v>
          </cell>
          <cell r="B15" t="str">
            <v>MMSA</v>
          </cell>
          <cell r="C15" t="str">
            <v>GS-10th</v>
          </cell>
          <cell r="D15" t="str">
            <v>D31AMRXML4M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A16" t="str">
            <v>F24s</v>
          </cell>
          <cell r="B16" t="str">
            <v>MMSA</v>
          </cell>
          <cell r="C16" t="str">
            <v>GS-10th</v>
          </cell>
          <cell r="D16" t="str">
            <v>D31AMRXML9M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A17" t="str">
            <v>F24s</v>
          </cell>
          <cell r="B17" t="str">
            <v>MMSA</v>
          </cell>
          <cell r="C17" t="str">
            <v>GST</v>
          </cell>
          <cell r="D17" t="str">
            <v>D32AMNGFL4M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A18" t="str">
            <v>F24s</v>
          </cell>
          <cell r="B18" t="str">
            <v>MMSA</v>
          </cell>
          <cell r="C18" t="str">
            <v>GST</v>
          </cell>
          <cell r="D18" t="str">
            <v>D32AMNGFL9M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A19" t="str">
            <v>F24s</v>
          </cell>
          <cell r="B19" t="str">
            <v>MMSA</v>
          </cell>
          <cell r="C19" t="str">
            <v>GST</v>
          </cell>
          <cell r="D19" t="str">
            <v>D32AMRGFL4M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A20" t="str">
            <v>F24s</v>
          </cell>
          <cell r="B20" t="str">
            <v>MMSA</v>
          </cell>
          <cell r="C20" t="str">
            <v>GST</v>
          </cell>
          <cell r="D20" t="str">
            <v>D32AMRGFL9M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A21" t="str">
            <v>F24s</v>
          </cell>
          <cell r="B21" t="str">
            <v>MMSA</v>
          </cell>
          <cell r="C21" t="str">
            <v>GSX</v>
          </cell>
          <cell r="D21" t="str">
            <v>D33AMNGFL4M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A22" t="str">
            <v>F24s</v>
          </cell>
          <cell r="B22" t="str">
            <v>MMSA</v>
          </cell>
          <cell r="C22" t="str">
            <v>GSX</v>
          </cell>
          <cell r="D22" t="str">
            <v>D33AMNGFL9M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A23" t="str">
            <v>F24s</v>
          </cell>
          <cell r="B23" t="str">
            <v>MMSA</v>
          </cell>
          <cell r="C23" t="str">
            <v>GSX</v>
          </cell>
          <cell r="D23" t="str">
            <v>D33AMRGFL4M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A24" t="str">
            <v>F24s</v>
          </cell>
          <cell r="B24" t="str">
            <v>MMSA</v>
          </cell>
          <cell r="C24" t="str">
            <v>GSX</v>
          </cell>
          <cell r="D24" t="str">
            <v>D33AMRGFL9M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A25" t="str">
            <v>F24s</v>
          </cell>
          <cell r="B25" t="str">
            <v>MMSA</v>
          </cell>
          <cell r="C25" t="str">
            <v>RS</v>
          </cell>
          <cell r="D25" t="str">
            <v>D31AMNJML4M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A26" t="str">
            <v>F24s</v>
          </cell>
          <cell r="B26" t="str">
            <v>MMSA</v>
          </cell>
          <cell r="C26" t="str">
            <v>RS</v>
          </cell>
          <cell r="D26" t="str">
            <v>D31AMNJML9M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A27" t="str">
            <v>F24s</v>
          </cell>
          <cell r="B27" t="str">
            <v>MMSA</v>
          </cell>
          <cell r="C27" t="str">
            <v>RS</v>
          </cell>
          <cell r="D27" t="str">
            <v>D31AMRJML4M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A28" t="str">
            <v>F24s</v>
          </cell>
          <cell r="B28" t="str">
            <v>MMSA</v>
          </cell>
          <cell r="C28" t="str">
            <v>RS</v>
          </cell>
          <cell r="D28" t="str">
            <v>D31AMRJML9M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A29" t="str">
            <v>F24S</v>
          </cell>
          <cell r="B29" t="str">
            <v>PuertoR</v>
          </cell>
          <cell r="C29" t="str">
            <v>GST</v>
          </cell>
          <cell r="D29" t="str">
            <v>D32AMNGFL4M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A30" t="str">
            <v>F24S</v>
          </cell>
          <cell r="B30" t="str">
            <v>PuertoR</v>
          </cell>
          <cell r="C30" t="str">
            <v>GST</v>
          </cell>
          <cell r="D30" t="str">
            <v>D32AMRGFL4M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A31" t="str">
            <v>F24S</v>
          </cell>
          <cell r="B31" t="str">
            <v>PuertoR</v>
          </cell>
          <cell r="C31" t="str">
            <v>RS</v>
          </cell>
          <cell r="D31" t="str">
            <v>D31AMNJML4M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A32" t="str">
            <v>F24S</v>
          </cell>
          <cell r="B32" t="str">
            <v>PuertoR</v>
          </cell>
          <cell r="C32" t="str">
            <v>RS</v>
          </cell>
          <cell r="D32" t="str">
            <v>D31AMRJML4M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A33" t="str">
            <v>F24S</v>
          </cell>
          <cell r="B33" t="str">
            <v>Taiwan</v>
          </cell>
          <cell r="C33" t="str">
            <v>GS</v>
          </cell>
          <cell r="D33" t="str">
            <v>D31AMRHMLFQ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A34" t="str">
            <v>F24S</v>
          </cell>
          <cell r="B34" t="str">
            <v>Taiwan</v>
          </cell>
          <cell r="C34" t="str">
            <v>GST</v>
          </cell>
          <cell r="D34" t="str">
            <v>D32AMRGFLFQ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A35" t="str">
            <v>F24S</v>
          </cell>
          <cell r="B35" t="str">
            <v>Taiwan</v>
          </cell>
          <cell r="C35" t="str">
            <v>RS</v>
          </cell>
          <cell r="D35" t="str">
            <v>D31AMRJMLFQ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A36" t="str">
            <v>F28</v>
          </cell>
          <cell r="B36" t="str">
            <v>MMSA</v>
          </cell>
          <cell r="C36" t="str">
            <v>GS</v>
          </cell>
          <cell r="D36" t="str">
            <v>D39ABNJEL4M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A37" t="str">
            <v>F28</v>
          </cell>
          <cell r="B37" t="str">
            <v>MMSA</v>
          </cell>
          <cell r="C37" t="str">
            <v>GS</v>
          </cell>
          <cell r="D37" t="str">
            <v>D39ABNJEL9M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A38" t="str">
            <v>F28</v>
          </cell>
          <cell r="B38" t="str">
            <v>MMSA</v>
          </cell>
          <cell r="C38" t="str">
            <v>GS</v>
          </cell>
          <cell r="D38" t="str">
            <v>D39ABRJEL4M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A39" t="str">
            <v>F28</v>
          </cell>
          <cell r="B39" t="str">
            <v>MMSA</v>
          </cell>
          <cell r="C39" t="str">
            <v>GS</v>
          </cell>
          <cell r="D39" t="str">
            <v>D39ABRJEL9M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A40" t="str">
            <v>F28</v>
          </cell>
          <cell r="B40" t="str">
            <v>MMSA</v>
          </cell>
          <cell r="C40" t="str">
            <v>GST</v>
          </cell>
          <cell r="D40" t="str">
            <v>D38ABNGFL4M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A41" t="str">
            <v>F28</v>
          </cell>
          <cell r="B41" t="str">
            <v>MMSA</v>
          </cell>
          <cell r="C41" t="str">
            <v>GST</v>
          </cell>
          <cell r="D41" t="str">
            <v>D38ABNGFL9M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A42" t="str">
            <v>F28</v>
          </cell>
          <cell r="B42" t="str">
            <v>MMSA</v>
          </cell>
          <cell r="C42" t="str">
            <v>GST</v>
          </cell>
          <cell r="D42" t="str">
            <v>D38ABRGFL4M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A43" t="str">
            <v>F28</v>
          </cell>
          <cell r="B43" t="str">
            <v>MMSA</v>
          </cell>
          <cell r="C43" t="str">
            <v>GST</v>
          </cell>
          <cell r="D43" t="str">
            <v>D38ABRGFL9M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A44" t="str">
            <v>F28</v>
          </cell>
          <cell r="B44" t="str">
            <v>PuertoR</v>
          </cell>
          <cell r="C44" t="str">
            <v>GST</v>
          </cell>
          <cell r="D44" t="str">
            <v>D38ABNGFL9M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A45" t="str">
            <v>F28</v>
          </cell>
          <cell r="B45" t="str">
            <v>PuertoR</v>
          </cell>
          <cell r="C45" t="str">
            <v>GST</v>
          </cell>
          <cell r="D45" t="str">
            <v>D38ABRGFL4M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A46" t="str">
            <v>FJ22</v>
          </cell>
          <cell r="B46" t="str">
            <v>CHRYSLER</v>
          </cell>
          <cell r="C46" t="str">
            <v>2.0LX</v>
          </cell>
          <cell r="D46" t="str">
            <v>D41AHNHML4C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A47" t="str">
            <v>FJ22</v>
          </cell>
          <cell r="B47" t="str">
            <v>CHRYSLER</v>
          </cell>
          <cell r="C47" t="str">
            <v>2.0LX</v>
          </cell>
          <cell r="D47" t="str">
            <v>D41AHNHML5C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A48" t="str">
            <v>FJ22</v>
          </cell>
          <cell r="B48" t="str">
            <v>CHRYSLER</v>
          </cell>
          <cell r="C48" t="str">
            <v>2.0LX</v>
          </cell>
          <cell r="D48" t="str">
            <v>D41AHNHML9C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A49" t="str">
            <v>FJ22</v>
          </cell>
          <cell r="B49" t="str">
            <v>CHRYSLER</v>
          </cell>
          <cell r="C49" t="str">
            <v>2.0LX</v>
          </cell>
          <cell r="D49" t="str">
            <v>D41AHRHML4C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A50" t="str">
            <v>FJ22</v>
          </cell>
          <cell r="B50" t="str">
            <v>CHRYSLER</v>
          </cell>
          <cell r="C50" t="str">
            <v>2.0LX</v>
          </cell>
          <cell r="D50" t="str">
            <v>D41AHRHML5C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A51" t="str">
            <v>FJ22</v>
          </cell>
          <cell r="B51" t="str">
            <v>CHRYSLER</v>
          </cell>
          <cell r="C51" t="str">
            <v>2.0LX</v>
          </cell>
          <cell r="D51" t="str">
            <v>D41AHRHML9C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A52" t="str">
            <v>FJ22</v>
          </cell>
          <cell r="B52" t="str">
            <v>CHRYSLER</v>
          </cell>
          <cell r="C52" t="str">
            <v>2.5LX</v>
          </cell>
          <cell r="D52" t="str">
            <v>D42AHRHEL4C</v>
          </cell>
          <cell r="E52">
            <v>120</v>
          </cell>
          <cell r="F52">
            <v>216</v>
          </cell>
          <cell r="G52">
            <v>96</v>
          </cell>
          <cell r="H52">
            <v>160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A53" t="str">
            <v>FJ22</v>
          </cell>
          <cell r="B53" t="str">
            <v>CHRYSLER</v>
          </cell>
          <cell r="C53" t="str">
            <v>2.5LX</v>
          </cell>
          <cell r="D53" t="str">
            <v>D42AHRHEL5C</v>
          </cell>
          <cell r="E53">
            <v>0</v>
          </cell>
          <cell r="F53">
            <v>0</v>
          </cell>
          <cell r="G53">
            <v>6</v>
          </cell>
          <cell r="H53">
            <v>6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A54" t="str">
            <v>FJ22</v>
          </cell>
          <cell r="B54" t="str">
            <v>CHRYSLER</v>
          </cell>
          <cell r="C54" t="str">
            <v>2.5LX</v>
          </cell>
          <cell r="D54" t="str">
            <v>D42AHRHEL9C</v>
          </cell>
          <cell r="E54">
            <v>54</v>
          </cell>
          <cell r="F54">
            <v>204</v>
          </cell>
          <cell r="G54">
            <v>78</v>
          </cell>
          <cell r="H54">
            <v>65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</row>
        <row r="55">
          <cell r="A55" t="str">
            <v>FJ22</v>
          </cell>
          <cell r="B55" t="str">
            <v>CHRYSLER</v>
          </cell>
          <cell r="C55" t="str">
            <v>2.5LXi</v>
          </cell>
          <cell r="D55" t="str">
            <v>D42AHRXEL4C</v>
          </cell>
          <cell r="E55">
            <v>1146</v>
          </cell>
          <cell r="F55">
            <v>355</v>
          </cell>
          <cell r="G55">
            <v>66</v>
          </cell>
          <cell r="H55">
            <v>204</v>
          </cell>
          <cell r="I55">
            <v>999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</row>
        <row r="56">
          <cell r="A56" t="str">
            <v>FJ22</v>
          </cell>
          <cell r="B56" t="str">
            <v>CHRYSLER</v>
          </cell>
          <cell r="C56" t="str">
            <v>2.5LXi</v>
          </cell>
          <cell r="D56" t="str">
            <v>D42AHRXEL5C</v>
          </cell>
          <cell r="E56">
            <v>42</v>
          </cell>
          <cell r="F56">
            <v>30</v>
          </cell>
          <cell r="G56">
            <v>24</v>
          </cell>
          <cell r="H56">
            <v>16</v>
          </cell>
          <cell r="I56">
            <v>35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</row>
        <row r="57">
          <cell r="A57" t="str">
            <v>FJ22</v>
          </cell>
          <cell r="B57" t="str">
            <v>CHRYSLER</v>
          </cell>
          <cell r="C57" t="str">
            <v>2.5LXi</v>
          </cell>
          <cell r="D57" t="str">
            <v>D42AHRXEL9C</v>
          </cell>
          <cell r="E57">
            <v>552</v>
          </cell>
          <cell r="F57">
            <v>384</v>
          </cell>
          <cell r="G57">
            <v>855</v>
          </cell>
          <cell r="H57">
            <v>522</v>
          </cell>
          <cell r="I57">
            <v>346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A58" t="str">
            <v>FJ22</v>
          </cell>
          <cell r="B58" t="str">
            <v>CHRYSLER</v>
          </cell>
          <cell r="C58" t="str">
            <v>2.5LXi</v>
          </cell>
          <cell r="D58" t="str">
            <v>D42AHRXELFC</v>
          </cell>
          <cell r="E58">
            <v>62</v>
          </cell>
          <cell r="F58">
            <v>161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A59" t="str">
            <v>FJ22</v>
          </cell>
          <cell r="B59" t="str">
            <v>Dodge</v>
          </cell>
          <cell r="C59" t="str">
            <v>2.0Base</v>
          </cell>
          <cell r="D59" t="str">
            <v>D41AHNHML4D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A60" t="str">
            <v>FJ22</v>
          </cell>
          <cell r="B60" t="str">
            <v>Dodge</v>
          </cell>
          <cell r="C60" t="str">
            <v>2.0Base</v>
          </cell>
          <cell r="D60" t="str">
            <v>D41AHNHML5D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A61" t="str">
            <v>FJ22</v>
          </cell>
          <cell r="B61" t="str">
            <v>Dodge</v>
          </cell>
          <cell r="C61" t="str">
            <v>2.0Base</v>
          </cell>
          <cell r="D61" t="str">
            <v>D41AHNHML9D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A62" t="str">
            <v>FJ22</v>
          </cell>
          <cell r="B62" t="str">
            <v>Dodge</v>
          </cell>
          <cell r="C62" t="str">
            <v>2.0Base</v>
          </cell>
          <cell r="D62" t="str">
            <v>D41AHRHML4D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A63" t="str">
            <v>FJ22</v>
          </cell>
          <cell r="B63" t="str">
            <v>Dodge</v>
          </cell>
          <cell r="C63" t="str">
            <v>2.0Base</v>
          </cell>
          <cell r="D63" t="str">
            <v>D41AHRHML5D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A64" t="str">
            <v>FJ22</v>
          </cell>
          <cell r="B64" t="str">
            <v>Dodge</v>
          </cell>
          <cell r="C64" t="str">
            <v>2.0Base</v>
          </cell>
          <cell r="D64" t="str">
            <v>D41AHRHML9D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A65" t="str">
            <v>FJ22</v>
          </cell>
          <cell r="B65" t="str">
            <v>Dodge</v>
          </cell>
          <cell r="C65" t="str">
            <v>2.0ES</v>
          </cell>
          <cell r="D65" t="str">
            <v>D41AHNXML4D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A66" t="str">
            <v>FJ22</v>
          </cell>
          <cell r="B66" t="str">
            <v>Dodge</v>
          </cell>
          <cell r="C66" t="str">
            <v>2.0ES</v>
          </cell>
          <cell r="D66" t="str">
            <v>D41AHNXML5D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A67" t="str">
            <v>FJ22</v>
          </cell>
          <cell r="B67" t="str">
            <v>Dodge</v>
          </cell>
          <cell r="C67" t="str">
            <v>2.0ES</v>
          </cell>
          <cell r="D67" t="str">
            <v>D41AHNXML9D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A68" t="str">
            <v>FJ22</v>
          </cell>
          <cell r="B68" t="str">
            <v>Dodge</v>
          </cell>
          <cell r="C68" t="str">
            <v>2.5Base</v>
          </cell>
          <cell r="D68" t="str">
            <v>D42AHRHEL4D</v>
          </cell>
          <cell r="E68">
            <v>348</v>
          </cell>
          <cell r="F68">
            <v>348</v>
          </cell>
          <cell r="G68">
            <v>246</v>
          </cell>
          <cell r="H68">
            <v>294</v>
          </cell>
          <cell r="I68">
            <v>368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A69" t="str">
            <v>FJ22</v>
          </cell>
          <cell r="B69" t="str">
            <v>Dodge</v>
          </cell>
          <cell r="C69" t="str">
            <v>2.5Base</v>
          </cell>
          <cell r="D69" t="str">
            <v>D42AHRHEL5D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0">
          <cell r="A70" t="str">
            <v>FJ22</v>
          </cell>
          <cell r="B70" t="str">
            <v>Dodge</v>
          </cell>
          <cell r="C70" t="str">
            <v>2.5Base</v>
          </cell>
          <cell r="D70" t="str">
            <v>D42AHRHEL9D</v>
          </cell>
          <cell r="E70">
            <v>150</v>
          </cell>
          <cell r="F70">
            <v>132</v>
          </cell>
          <cell r="G70">
            <v>138</v>
          </cell>
          <cell r="H70">
            <v>131</v>
          </cell>
          <cell r="I70">
            <v>240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</row>
        <row r="71">
          <cell r="A71" t="str">
            <v>FJ22</v>
          </cell>
          <cell r="B71" t="str">
            <v>Dodge</v>
          </cell>
          <cell r="C71" t="str">
            <v>2.5ES</v>
          </cell>
          <cell r="D71" t="str">
            <v>D42AHRXEL4D</v>
          </cell>
          <cell r="E71">
            <v>144</v>
          </cell>
          <cell r="F71">
            <v>210</v>
          </cell>
          <cell r="G71">
            <v>138</v>
          </cell>
          <cell r="H71">
            <v>180</v>
          </cell>
          <cell r="I71">
            <v>16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</row>
        <row r="72">
          <cell r="A72" t="str">
            <v>FJ22</v>
          </cell>
          <cell r="B72" t="str">
            <v>Dodge</v>
          </cell>
          <cell r="C72" t="str">
            <v>2.5ES</v>
          </cell>
          <cell r="D72" t="str">
            <v>D42AHRXEL5D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</row>
        <row r="73">
          <cell r="A73" t="str">
            <v>FJ22</v>
          </cell>
          <cell r="B73" t="str">
            <v>Dodge</v>
          </cell>
          <cell r="C73" t="str">
            <v>2.5ES</v>
          </cell>
          <cell r="D73" t="str">
            <v>D42AHRXEL9D</v>
          </cell>
          <cell r="E73">
            <v>72</v>
          </cell>
          <cell r="F73">
            <v>90</v>
          </cell>
          <cell r="G73">
            <v>143</v>
          </cell>
          <cell r="H73">
            <v>82</v>
          </cell>
          <cell r="I73">
            <v>6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</row>
        <row r="74">
          <cell r="A74" t="str">
            <v>ST22</v>
          </cell>
          <cell r="B74" t="str">
            <v>Chrysler</v>
          </cell>
          <cell r="C74" t="str">
            <v>2.4LX</v>
          </cell>
          <cell r="D74" t="str">
            <v>D61AHNHEL4C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2</v>
          </cell>
          <cell r="N74">
            <v>16</v>
          </cell>
          <cell r="O74">
            <v>35</v>
          </cell>
          <cell r="P74">
            <v>154</v>
          </cell>
          <cell r="Q74">
            <v>142</v>
          </cell>
          <cell r="R74">
            <v>118</v>
          </cell>
          <cell r="S74">
            <v>106</v>
          </cell>
        </row>
        <row r="75">
          <cell r="A75" t="str">
            <v>ST22</v>
          </cell>
          <cell r="B75" t="str">
            <v>Chrysler</v>
          </cell>
          <cell r="C75" t="str">
            <v>2.4LX</v>
          </cell>
          <cell r="D75" t="str">
            <v>D61AHNHEL5C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4</v>
          </cell>
          <cell r="O75">
            <v>11</v>
          </cell>
          <cell r="P75">
            <v>38</v>
          </cell>
          <cell r="Q75">
            <v>35</v>
          </cell>
          <cell r="R75">
            <v>29</v>
          </cell>
          <cell r="S75">
            <v>26</v>
          </cell>
        </row>
        <row r="76">
          <cell r="A76" t="str">
            <v>ST22</v>
          </cell>
          <cell r="B76" t="str">
            <v>Chrysler</v>
          </cell>
          <cell r="C76" t="str">
            <v>2.4LX</v>
          </cell>
          <cell r="D76" t="str">
            <v>D61AHRHEL4C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6</v>
          </cell>
          <cell r="N76">
            <v>52</v>
          </cell>
          <cell r="O76">
            <v>115</v>
          </cell>
          <cell r="P76">
            <v>499</v>
          </cell>
          <cell r="Q76">
            <v>460</v>
          </cell>
          <cell r="R76">
            <v>382</v>
          </cell>
          <cell r="S76">
            <v>343</v>
          </cell>
        </row>
        <row r="77">
          <cell r="A77" t="str">
            <v>ST22</v>
          </cell>
          <cell r="B77" t="str">
            <v>Chrysler</v>
          </cell>
          <cell r="C77" t="str">
            <v>2.4LX</v>
          </cell>
          <cell r="D77" t="str">
            <v>D61AHRHEL5C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2</v>
          </cell>
          <cell r="N77">
            <v>16</v>
          </cell>
          <cell r="O77">
            <v>37</v>
          </cell>
          <cell r="P77">
            <v>154</v>
          </cell>
          <cell r="Q77">
            <v>142</v>
          </cell>
          <cell r="R77">
            <v>118</v>
          </cell>
          <cell r="S77">
            <v>106</v>
          </cell>
        </row>
        <row r="78">
          <cell r="A78" t="str">
            <v>ST22</v>
          </cell>
          <cell r="B78" t="str">
            <v>Chrysler</v>
          </cell>
          <cell r="C78" t="str">
            <v>3.0LX</v>
          </cell>
          <cell r="D78" t="str">
            <v>D62AHNHEL4C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10</v>
          </cell>
          <cell r="O78">
            <v>51</v>
          </cell>
          <cell r="P78">
            <v>38</v>
          </cell>
          <cell r="Q78">
            <v>35</v>
          </cell>
          <cell r="R78">
            <v>29</v>
          </cell>
          <cell r="S78">
            <v>26</v>
          </cell>
        </row>
        <row r="79">
          <cell r="A79" t="str">
            <v>ST22</v>
          </cell>
          <cell r="B79" t="str">
            <v>Chrysler</v>
          </cell>
          <cell r="C79" t="str">
            <v>3.0LX</v>
          </cell>
          <cell r="D79" t="str">
            <v>D62AHNHEL5C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11</v>
          </cell>
          <cell r="O79">
            <v>50</v>
          </cell>
          <cell r="P79">
            <v>38</v>
          </cell>
          <cell r="Q79">
            <v>35</v>
          </cell>
          <cell r="R79">
            <v>29</v>
          </cell>
          <cell r="S79">
            <v>26</v>
          </cell>
        </row>
        <row r="80">
          <cell r="A80" t="str">
            <v>ST22</v>
          </cell>
          <cell r="B80" t="str">
            <v>Chrysler</v>
          </cell>
          <cell r="C80" t="str">
            <v>3.0LX</v>
          </cell>
          <cell r="D80" t="str">
            <v>D62AHRHEL4C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10</v>
          </cell>
          <cell r="N80">
            <v>220</v>
          </cell>
          <cell r="O80">
            <v>960</v>
          </cell>
          <cell r="P80">
            <v>730</v>
          </cell>
          <cell r="Q80">
            <v>673</v>
          </cell>
          <cell r="R80">
            <v>559</v>
          </cell>
          <cell r="S80">
            <v>502</v>
          </cell>
        </row>
        <row r="81">
          <cell r="A81" t="str">
            <v>ST22</v>
          </cell>
          <cell r="B81" t="str">
            <v>Chrysler</v>
          </cell>
          <cell r="C81" t="str">
            <v>3.0LX</v>
          </cell>
          <cell r="D81" t="str">
            <v>D62AHRHEL5C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2</v>
          </cell>
          <cell r="N81">
            <v>45</v>
          </cell>
          <cell r="O81">
            <v>203</v>
          </cell>
          <cell r="P81">
            <v>154</v>
          </cell>
          <cell r="Q81">
            <v>142</v>
          </cell>
          <cell r="R81">
            <v>118</v>
          </cell>
          <cell r="S81">
            <v>106</v>
          </cell>
        </row>
        <row r="82">
          <cell r="A82" t="str">
            <v>ST22</v>
          </cell>
          <cell r="B82" t="str">
            <v>Chrysler</v>
          </cell>
          <cell r="C82" t="str">
            <v>3.0LXI</v>
          </cell>
          <cell r="D82" t="str">
            <v>D62AHNPEL4C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5</v>
          </cell>
          <cell r="N82">
            <v>115</v>
          </cell>
          <cell r="O82">
            <v>290</v>
          </cell>
          <cell r="P82">
            <v>384</v>
          </cell>
          <cell r="Q82">
            <v>354</v>
          </cell>
          <cell r="R82">
            <v>294</v>
          </cell>
          <cell r="S82">
            <v>264</v>
          </cell>
        </row>
        <row r="83">
          <cell r="A83" t="str">
            <v>ST22</v>
          </cell>
          <cell r="B83" t="str">
            <v>Chrysler</v>
          </cell>
          <cell r="C83" t="str">
            <v>3.0LXI</v>
          </cell>
          <cell r="D83" t="str">
            <v>D62AHNPEL5C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11</v>
          </cell>
          <cell r="O83">
            <v>50</v>
          </cell>
          <cell r="P83">
            <v>38</v>
          </cell>
          <cell r="Q83">
            <v>35</v>
          </cell>
          <cell r="R83">
            <v>29</v>
          </cell>
          <cell r="S83">
            <v>26</v>
          </cell>
        </row>
        <row r="84">
          <cell r="A84" t="str">
            <v>ST22</v>
          </cell>
          <cell r="B84" t="str">
            <v>Chrysler</v>
          </cell>
          <cell r="C84" t="str">
            <v>3.0LXI</v>
          </cell>
          <cell r="D84" t="str">
            <v>D62AHRPEL4C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21</v>
          </cell>
          <cell r="N84">
            <v>436</v>
          </cell>
          <cell r="O84">
            <v>1919</v>
          </cell>
          <cell r="P84">
            <v>1459</v>
          </cell>
          <cell r="Q84">
            <v>1345</v>
          </cell>
          <cell r="R84">
            <v>1117</v>
          </cell>
          <cell r="S84">
            <v>1003</v>
          </cell>
        </row>
        <row r="85">
          <cell r="A85" t="str">
            <v>ST22</v>
          </cell>
          <cell r="B85" t="str">
            <v>Chrysler</v>
          </cell>
          <cell r="C85" t="str">
            <v>3.0LXI</v>
          </cell>
          <cell r="D85" t="str">
            <v>D62AHRPEL5C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2</v>
          </cell>
          <cell r="N85">
            <v>46</v>
          </cell>
          <cell r="O85">
            <v>203</v>
          </cell>
          <cell r="P85">
            <v>154</v>
          </cell>
          <cell r="Q85">
            <v>142</v>
          </cell>
          <cell r="R85">
            <v>118</v>
          </cell>
          <cell r="S85">
            <v>106</v>
          </cell>
        </row>
        <row r="86">
          <cell r="A86" t="str">
            <v>ST22</v>
          </cell>
          <cell r="B86" t="str">
            <v>DODGE</v>
          </cell>
          <cell r="C86" t="str">
            <v>2.4Base</v>
          </cell>
          <cell r="D86" t="str">
            <v>D61AHNHEL4D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2</v>
          </cell>
          <cell r="L86">
            <v>20</v>
          </cell>
          <cell r="M86">
            <v>98</v>
          </cell>
          <cell r="N86">
            <v>48</v>
          </cell>
          <cell r="O86">
            <v>26</v>
          </cell>
          <cell r="P86">
            <v>103</v>
          </cell>
          <cell r="Q86">
            <v>95</v>
          </cell>
          <cell r="R86">
            <v>78</v>
          </cell>
          <cell r="S86">
            <v>71</v>
          </cell>
        </row>
        <row r="87">
          <cell r="A87" t="str">
            <v>ST22</v>
          </cell>
          <cell r="B87" t="str">
            <v>DODGE</v>
          </cell>
          <cell r="C87" t="str">
            <v>2.4Base</v>
          </cell>
          <cell r="D87" t="str">
            <v>D61AHNHEL5D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  <row r="88">
          <cell r="A88" t="str">
            <v>ST22</v>
          </cell>
          <cell r="B88" t="str">
            <v>DODGE</v>
          </cell>
          <cell r="C88" t="str">
            <v>2.4Base</v>
          </cell>
          <cell r="D88" t="str">
            <v>D61AHRHEL4D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9</v>
          </cell>
          <cell r="L88">
            <v>92</v>
          </cell>
          <cell r="M88">
            <v>443</v>
          </cell>
          <cell r="N88">
            <v>224</v>
          </cell>
          <cell r="O88">
            <v>107</v>
          </cell>
          <cell r="P88">
            <v>464</v>
          </cell>
          <cell r="Q88">
            <v>427</v>
          </cell>
          <cell r="R88">
            <v>351</v>
          </cell>
          <cell r="S88">
            <v>319</v>
          </cell>
        </row>
        <row r="89">
          <cell r="A89" t="str">
            <v>ST22</v>
          </cell>
          <cell r="B89" t="str">
            <v>DODGE</v>
          </cell>
          <cell r="C89" t="str">
            <v>2.4Base</v>
          </cell>
          <cell r="D89" t="str">
            <v>D61AHRHEL5D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</row>
        <row r="90">
          <cell r="A90" t="str">
            <v>ST22</v>
          </cell>
          <cell r="B90" t="str">
            <v>DODGE</v>
          </cell>
          <cell r="C90" t="str">
            <v>3.0Base</v>
          </cell>
          <cell r="D90" t="str">
            <v>D62AHNHEL4D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2</v>
          </cell>
          <cell r="L90">
            <v>20</v>
          </cell>
          <cell r="M90">
            <v>98</v>
          </cell>
          <cell r="N90">
            <v>140</v>
          </cell>
          <cell r="O90">
            <v>134</v>
          </cell>
          <cell r="P90">
            <v>103</v>
          </cell>
          <cell r="Q90">
            <v>95</v>
          </cell>
          <cell r="R90">
            <v>78</v>
          </cell>
          <cell r="S90">
            <v>71</v>
          </cell>
        </row>
        <row r="91">
          <cell r="A91" t="str">
            <v>ST22</v>
          </cell>
          <cell r="B91" t="str">
            <v>DODGE</v>
          </cell>
          <cell r="C91" t="str">
            <v>3.0Base</v>
          </cell>
          <cell r="D91" t="str">
            <v>D62AHNHEL5D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A92" t="str">
            <v>ST22</v>
          </cell>
          <cell r="B92" t="str">
            <v>DODGE</v>
          </cell>
          <cell r="C92" t="str">
            <v>3.0Base</v>
          </cell>
          <cell r="D92" t="str">
            <v>D62AHRHEL4D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15</v>
          </cell>
          <cell r="L92">
            <v>153</v>
          </cell>
          <cell r="M92">
            <v>738</v>
          </cell>
          <cell r="N92">
            <v>1051</v>
          </cell>
          <cell r="O92">
            <v>1141</v>
          </cell>
          <cell r="P92">
            <v>774</v>
          </cell>
          <cell r="Q92">
            <v>711</v>
          </cell>
          <cell r="R92">
            <v>585</v>
          </cell>
          <cell r="S92">
            <v>531</v>
          </cell>
        </row>
        <row r="93">
          <cell r="A93" t="str">
            <v>ST22</v>
          </cell>
          <cell r="B93" t="str">
            <v>DODGE</v>
          </cell>
          <cell r="C93" t="str">
            <v>3.0Base</v>
          </cell>
          <cell r="D93" t="str">
            <v>D62AHRHEL5D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A94" t="str">
            <v>ST22</v>
          </cell>
          <cell r="B94" t="str">
            <v>DODGE</v>
          </cell>
          <cell r="C94" t="str">
            <v>3.0ES</v>
          </cell>
          <cell r="D94" t="str">
            <v>D62AHNPEL4D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4</v>
          </cell>
          <cell r="L94">
            <v>46</v>
          </cell>
          <cell r="M94">
            <v>221</v>
          </cell>
          <cell r="N94">
            <v>315</v>
          </cell>
          <cell r="O94">
            <v>173</v>
          </cell>
          <cell r="P94">
            <v>232</v>
          </cell>
          <cell r="Q94">
            <v>213</v>
          </cell>
          <cell r="R94">
            <v>176</v>
          </cell>
          <cell r="S94">
            <v>159</v>
          </cell>
        </row>
        <row r="95">
          <cell r="A95" t="str">
            <v>ST22</v>
          </cell>
          <cell r="B95" t="str">
            <v>DODGE</v>
          </cell>
          <cell r="C95" t="str">
            <v>3.0ES</v>
          </cell>
          <cell r="D95" t="str">
            <v>D62AHNPEL5D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A96" t="str">
            <v>ST22</v>
          </cell>
          <cell r="B96" t="str">
            <v>DODGE</v>
          </cell>
          <cell r="C96" t="str">
            <v>3.0ES</v>
          </cell>
          <cell r="D96" t="str">
            <v>D62AHRPEL4D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18</v>
          </cell>
          <cell r="L96">
            <v>179</v>
          </cell>
          <cell r="M96">
            <v>862</v>
          </cell>
          <cell r="N96">
            <v>1230</v>
          </cell>
          <cell r="O96">
            <v>1395</v>
          </cell>
          <cell r="P96">
            <v>904</v>
          </cell>
          <cell r="Q96">
            <v>829</v>
          </cell>
          <cell r="R96">
            <v>682</v>
          </cell>
          <cell r="S96">
            <v>619</v>
          </cell>
        </row>
        <row r="97">
          <cell r="A97" t="str">
            <v>ST22</v>
          </cell>
          <cell r="B97" t="str">
            <v>DODGE</v>
          </cell>
          <cell r="C97" t="str">
            <v>3.0ES</v>
          </cell>
          <cell r="D97" t="str">
            <v>D62AHRPEL5D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A98" t="str">
            <v>ST24</v>
          </cell>
          <cell r="B98" t="str">
            <v>Argentin</v>
          </cell>
          <cell r="C98" t="str">
            <v>2.4GS</v>
          </cell>
          <cell r="D98" t="str">
            <v>D52AMRHEL4M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A99" t="str">
            <v>ST24</v>
          </cell>
          <cell r="B99" t="str">
            <v>Brazil</v>
          </cell>
          <cell r="C99" t="str">
            <v>2.4GS</v>
          </cell>
          <cell r="D99" t="str">
            <v>D52AMRHEL4M</v>
          </cell>
          <cell r="E99">
            <v>0</v>
          </cell>
          <cell r="F99">
            <v>0</v>
          </cell>
          <cell r="G99">
            <v>0</v>
          </cell>
          <cell r="H99">
            <v>3</v>
          </cell>
          <cell r="I99">
            <v>0</v>
          </cell>
          <cell r="J99">
            <v>0</v>
          </cell>
          <cell r="K99">
            <v>0</v>
          </cell>
          <cell r="L99">
            <v>30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30</v>
          </cell>
          <cell r="R99">
            <v>0</v>
          </cell>
          <cell r="S99">
            <v>0</v>
          </cell>
        </row>
        <row r="100">
          <cell r="A100" t="str">
            <v>ST24</v>
          </cell>
          <cell r="B100" t="str">
            <v>MMSA</v>
          </cell>
          <cell r="C100" t="str">
            <v>2.4GS</v>
          </cell>
          <cell r="D100" t="str">
            <v>D52AMNHEL4M</v>
          </cell>
          <cell r="E100">
            <v>364</v>
          </cell>
          <cell r="F100">
            <v>487</v>
          </cell>
          <cell r="G100">
            <v>356</v>
          </cell>
          <cell r="H100">
            <v>216</v>
          </cell>
          <cell r="I100">
            <v>437</v>
          </cell>
          <cell r="J100">
            <v>389</v>
          </cell>
          <cell r="K100">
            <v>303</v>
          </cell>
          <cell r="L100">
            <v>362</v>
          </cell>
          <cell r="M100">
            <v>232</v>
          </cell>
          <cell r="N100">
            <v>543</v>
          </cell>
          <cell r="O100">
            <v>593</v>
          </cell>
          <cell r="P100">
            <v>510</v>
          </cell>
          <cell r="Q100">
            <v>544</v>
          </cell>
          <cell r="R100">
            <v>561</v>
          </cell>
          <cell r="S100">
            <v>471</v>
          </cell>
        </row>
        <row r="101">
          <cell r="A101" t="str">
            <v>ST24</v>
          </cell>
          <cell r="B101" t="str">
            <v>MMSA</v>
          </cell>
          <cell r="C101" t="str">
            <v>2.4GS</v>
          </cell>
          <cell r="D101" t="str">
            <v>D52AMNHEL9M</v>
          </cell>
          <cell r="E101">
            <v>204</v>
          </cell>
          <cell r="F101">
            <v>332</v>
          </cell>
          <cell r="G101">
            <v>388</v>
          </cell>
          <cell r="H101">
            <v>114</v>
          </cell>
          <cell r="I101">
            <v>352</v>
          </cell>
          <cell r="J101">
            <v>295</v>
          </cell>
          <cell r="K101">
            <v>225</v>
          </cell>
          <cell r="L101">
            <v>253</v>
          </cell>
          <cell r="M101">
            <v>162</v>
          </cell>
        </row>
        <row r="102">
          <cell r="A102" t="str">
            <v>ST24</v>
          </cell>
          <cell r="B102" t="str">
            <v>MMSA</v>
          </cell>
          <cell r="C102" t="str">
            <v>2.4GS</v>
          </cell>
          <cell r="D102" t="str">
            <v>D52AMRHEL4M</v>
          </cell>
          <cell r="E102">
            <v>396</v>
          </cell>
          <cell r="F102">
            <v>418</v>
          </cell>
          <cell r="G102">
            <v>446</v>
          </cell>
          <cell r="H102">
            <v>202</v>
          </cell>
          <cell r="I102">
            <v>501</v>
          </cell>
          <cell r="J102">
            <v>409</v>
          </cell>
          <cell r="K102">
            <v>317</v>
          </cell>
          <cell r="L102">
            <v>396</v>
          </cell>
          <cell r="M102">
            <v>253</v>
          </cell>
          <cell r="N102">
            <v>589</v>
          </cell>
          <cell r="O102">
            <v>642</v>
          </cell>
          <cell r="P102">
            <v>549</v>
          </cell>
          <cell r="Q102">
            <v>591</v>
          </cell>
          <cell r="R102">
            <v>606</v>
          </cell>
          <cell r="S102">
            <v>511</v>
          </cell>
        </row>
        <row r="103">
          <cell r="A103" t="str">
            <v>ST24</v>
          </cell>
          <cell r="B103" t="str">
            <v>MMSA</v>
          </cell>
          <cell r="C103" t="str">
            <v>2.4GS</v>
          </cell>
          <cell r="D103" t="str">
            <v>D52AMRHEL9M</v>
          </cell>
          <cell r="E103">
            <v>222</v>
          </cell>
          <cell r="F103">
            <v>215</v>
          </cell>
          <cell r="G103">
            <v>188</v>
          </cell>
          <cell r="H103">
            <v>48</v>
          </cell>
          <cell r="I103">
            <v>352</v>
          </cell>
          <cell r="J103">
            <v>305</v>
          </cell>
          <cell r="K103">
            <v>228</v>
          </cell>
          <cell r="L103">
            <v>270</v>
          </cell>
          <cell r="M103">
            <v>173</v>
          </cell>
        </row>
        <row r="104">
          <cell r="A104" t="str">
            <v>ST24</v>
          </cell>
          <cell r="B104" t="str">
            <v>MMSA</v>
          </cell>
          <cell r="C104" t="str">
            <v>2.4RS</v>
          </cell>
          <cell r="D104" t="str">
            <v>D52AMNJEL4M</v>
          </cell>
          <cell r="E104">
            <v>635</v>
          </cell>
          <cell r="F104">
            <v>575</v>
          </cell>
          <cell r="G104">
            <v>412</v>
          </cell>
          <cell r="H104">
            <v>404</v>
          </cell>
          <cell r="I104">
            <v>437</v>
          </cell>
          <cell r="J104">
            <v>367</v>
          </cell>
          <cell r="K104">
            <v>291</v>
          </cell>
          <cell r="L104">
            <v>372</v>
          </cell>
          <cell r="M104">
            <v>237</v>
          </cell>
          <cell r="N104">
            <v>462</v>
          </cell>
          <cell r="O104">
            <v>503</v>
          </cell>
          <cell r="P104">
            <v>433</v>
          </cell>
          <cell r="Q104">
            <v>463</v>
          </cell>
          <cell r="R104">
            <v>476</v>
          </cell>
          <cell r="S104">
            <v>400</v>
          </cell>
        </row>
        <row r="105">
          <cell r="A105" t="str">
            <v>ST24</v>
          </cell>
          <cell r="B105" t="str">
            <v>MMSA</v>
          </cell>
          <cell r="C105" t="str">
            <v>2.4RS</v>
          </cell>
          <cell r="D105" t="str">
            <v>D52AMNJEL9M</v>
          </cell>
          <cell r="E105">
            <v>360</v>
          </cell>
          <cell r="F105">
            <v>386</v>
          </cell>
          <cell r="G105">
            <v>413</v>
          </cell>
          <cell r="H105">
            <v>232</v>
          </cell>
          <cell r="I105">
            <v>137</v>
          </cell>
          <cell r="J105">
            <v>120</v>
          </cell>
          <cell r="K105">
            <v>108</v>
          </cell>
          <cell r="L105">
            <v>151</v>
          </cell>
          <cell r="M105">
            <v>97</v>
          </cell>
        </row>
        <row r="106">
          <cell r="A106" t="str">
            <v>ST24</v>
          </cell>
          <cell r="B106" t="str">
            <v>MMSA</v>
          </cell>
          <cell r="C106" t="str">
            <v>2.4RS</v>
          </cell>
          <cell r="D106" t="str">
            <v>D52AMRJEL4M</v>
          </cell>
          <cell r="E106">
            <v>387</v>
          </cell>
          <cell r="F106">
            <v>438</v>
          </cell>
          <cell r="G106">
            <v>470</v>
          </cell>
          <cell r="H106">
            <v>378</v>
          </cell>
          <cell r="I106">
            <v>436</v>
          </cell>
          <cell r="J106">
            <v>351</v>
          </cell>
          <cell r="K106">
            <v>294</v>
          </cell>
          <cell r="L106">
            <v>400</v>
          </cell>
          <cell r="M106">
            <v>257</v>
          </cell>
          <cell r="N106">
            <v>498</v>
          </cell>
          <cell r="O106">
            <v>543</v>
          </cell>
          <cell r="P106">
            <v>468</v>
          </cell>
          <cell r="Q106">
            <v>499</v>
          </cell>
          <cell r="R106">
            <v>514</v>
          </cell>
          <cell r="S106">
            <v>432</v>
          </cell>
        </row>
        <row r="107">
          <cell r="A107" t="str">
            <v>ST24</v>
          </cell>
          <cell r="B107" t="str">
            <v>MMSA</v>
          </cell>
          <cell r="C107" t="str">
            <v>2.4RS</v>
          </cell>
          <cell r="D107" t="str">
            <v>D52AMRJEL9M</v>
          </cell>
          <cell r="E107">
            <v>144</v>
          </cell>
          <cell r="F107">
            <v>211</v>
          </cell>
          <cell r="G107">
            <v>225</v>
          </cell>
          <cell r="H107">
            <v>82</v>
          </cell>
          <cell r="I107">
            <v>137</v>
          </cell>
          <cell r="J107">
            <v>120</v>
          </cell>
          <cell r="K107">
            <v>112</v>
          </cell>
          <cell r="L107">
            <v>163</v>
          </cell>
          <cell r="M107">
            <v>105</v>
          </cell>
        </row>
        <row r="108">
          <cell r="A108" t="str">
            <v>ST24</v>
          </cell>
          <cell r="B108" t="str">
            <v>MMSA</v>
          </cell>
          <cell r="C108" t="str">
            <v>3.0GT</v>
          </cell>
          <cell r="D108" t="str">
            <v>D53AMNXEL4M</v>
          </cell>
          <cell r="E108">
            <v>308</v>
          </cell>
          <cell r="F108">
            <v>237</v>
          </cell>
          <cell r="G108">
            <v>255</v>
          </cell>
          <cell r="H108">
            <v>233</v>
          </cell>
          <cell r="I108">
            <v>349</v>
          </cell>
          <cell r="J108">
            <v>445</v>
          </cell>
          <cell r="K108">
            <v>336</v>
          </cell>
          <cell r="L108">
            <v>358</v>
          </cell>
          <cell r="M108">
            <v>229</v>
          </cell>
          <cell r="N108">
            <v>505</v>
          </cell>
          <cell r="O108">
            <v>549</v>
          </cell>
          <cell r="P108">
            <v>473</v>
          </cell>
          <cell r="Q108">
            <v>506</v>
          </cell>
          <cell r="R108">
            <v>520</v>
          </cell>
          <cell r="S108">
            <v>437</v>
          </cell>
        </row>
        <row r="109">
          <cell r="A109" t="str">
            <v>ST24</v>
          </cell>
          <cell r="B109" t="str">
            <v>MMSA</v>
          </cell>
          <cell r="C109" t="str">
            <v>3.0GT</v>
          </cell>
          <cell r="D109" t="str">
            <v>D53AMNXEL9M</v>
          </cell>
          <cell r="E109">
            <v>185</v>
          </cell>
          <cell r="F109">
            <v>176</v>
          </cell>
          <cell r="G109">
            <v>168</v>
          </cell>
          <cell r="H109">
            <v>162</v>
          </cell>
          <cell r="I109">
            <v>215</v>
          </cell>
          <cell r="J109">
            <v>292</v>
          </cell>
          <cell r="K109">
            <v>208</v>
          </cell>
          <cell r="L109">
            <v>213</v>
          </cell>
          <cell r="M109">
            <v>136</v>
          </cell>
        </row>
        <row r="110">
          <cell r="A110" t="str">
            <v>ST24</v>
          </cell>
          <cell r="B110" t="str">
            <v>MMSA</v>
          </cell>
          <cell r="C110" t="str">
            <v>3.0GT</v>
          </cell>
          <cell r="D110" t="str">
            <v>D53AMRXEL4M</v>
          </cell>
          <cell r="E110">
            <v>326</v>
          </cell>
          <cell r="F110">
            <v>417</v>
          </cell>
          <cell r="G110">
            <v>207</v>
          </cell>
          <cell r="H110">
            <v>357</v>
          </cell>
          <cell r="I110">
            <v>512</v>
          </cell>
          <cell r="J110">
            <v>693</v>
          </cell>
          <cell r="K110">
            <v>529</v>
          </cell>
          <cell r="L110">
            <v>582</v>
          </cell>
          <cell r="M110">
            <v>371</v>
          </cell>
          <cell r="N110">
            <v>858</v>
          </cell>
          <cell r="O110">
            <v>935</v>
          </cell>
          <cell r="P110">
            <v>804</v>
          </cell>
          <cell r="Q110">
            <v>862</v>
          </cell>
          <cell r="R110">
            <v>885</v>
          </cell>
          <cell r="S110">
            <v>744</v>
          </cell>
        </row>
        <row r="111">
          <cell r="A111" t="str">
            <v>ST24</v>
          </cell>
          <cell r="B111" t="str">
            <v>MMSA</v>
          </cell>
          <cell r="C111" t="str">
            <v>3.0GT</v>
          </cell>
          <cell r="D111" t="str">
            <v>D53AMRXEL9M</v>
          </cell>
          <cell r="E111">
            <v>229</v>
          </cell>
          <cell r="F111">
            <v>232</v>
          </cell>
          <cell r="G111">
            <v>90</v>
          </cell>
          <cell r="H111">
            <v>204</v>
          </cell>
          <cell r="I111">
            <v>397</v>
          </cell>
          <cell r="J111">
            <v>526</v>
          </cell>
          <cell r="K111">
            <v>374</v>
          </cell>
          <cell r="L111">
            <v>390</v>
          </cell>
          <cell r="M111">
            <v>249</v>
          </cell>
        </row>
        <row r="112">
          <cell r="A112" t="str">
            <v>ST24</v>
          </cell>
          <cell r="B112" t="str">
            <v>MMSA</v>
          </cell>
          <cell r="C112" t="str">
            <v>3.0GTpk2</v>
          </cell>
          <cell r="D112" t="str">
            <v>D53AMNGEL4M</v>
          </cell>
          <cell r="E112">
            <v>485</v>
          </cell>
          <cell r="F112">
            <v>533</v>
          </cell>
          <cell r="G112">
            <v>295</v>
          </cell>
          <cell r="H112">
            <v>342</v>
          </cell>
          <cell r="I112">
            <v>222</v>
          </cell>
          <cell r="J112">
            <v>304</v>
          </cell>
          <cell r="K112">
            <v>211</v>
          </cell>
          <cell r="L112">
            <v>208</v>
          </cell>
          <cell r="M112">
            <v>132</v>
          </cell>
          <cell r="N112">
            <v>313</v>
          </cell>
          <cell r="O112">
            <v>340</v>
          </cell>
          <cell r="P112">
            <v>293</v>
          </cell>
          <cell r="Q112">
            <v>313</v>
          </cell>
          <cell r="R112">
            <v>322</v>
          </cell>
          <cell r="S112">
            <v>271</v>
          </cell>
        </row>
        <row r="113">
          <cell r="A113" t="str">
            <v>ST24</v>
          </cell>
          <cell r="B113" t="str">
            <v>MMSA</v>
          </cell>
          <cell r="C113" t="str">
            <v>3.0GTpk2</v>
          </cell>
          <cell r="D113" t="str">
            <v>D53AMNGEL9M</v>
          </cell>
          <cell r="E113">
            <v>317</v>
          </cell>
          <cell r="F113">
            <v>360</v>
          </cell>
          <cell r="G113">
            <v>188</v>
          </cell>
          <cell r="H113">
            <v>318</v>
          </cell>
          <cell r="I113">
            <v>183</v>
          </cell>
          <cell r="J113">
            <v>246</v>
          </cell>
          <cell r="K113">
            <v>163</v>
          </cell>
          <cell r="L113">
            <v>146</v>
          </cell>
          <cell r="M113">
            <v>94</v>
          </cell>
        </row>
        <row r="114">
          <cell r="A114" t="str">
            <v>ST24</v>
          </cell>
          <cell r="B114" t="str">
            <v>MMSA</v>
          </cell>
          <cell r="C114" t="str">
            <v>3.0GTpk2</v>
          </cell>
          <cell r="D114" t="str">
            <v>D53AMRGEL4M</v>
          </cell>
          <cell r="E114">
            <v>710</v>
          </cell>
          <cell r="F114">
            <v>670</v>
          </cell>
          <cell r="G114">
            <v>389</v>
          </cell>
          <cell r="H114">
            <v>617</v>
          </cell>
          <cell r="I114">
            <v>298</v>
          </cell>
          <cell r="J114">
            <v>400</v>
          </cell>
          <cell r="K114">
            <v>286</v>
          </cell>
          <cell r="L114">
            <v>298</v>
          </cell>
          <cell r="M114">
            <v>191</v>
          </cell>
          <cell r="N114">
            <v>502</v>
          </cell>
          <cell r="O114">
            <v>545</v>
          </cell>
          <cell r="P114">
            <v>470</v>
          </cell>
          <cell r="Q114">
            <v>502</v>
          </cell>
          <cell r="R114">
            <v>516</v>
          </cell>
          <cell r="S114">
            <v>434</v>
          </cell>
        </row>
        <row r="115">
          <cell r="A115" t="str">
            <v>ST24</v>
          </cell>
          <cell r="B115" t="str">
            <v>MMSA</v>
          </cell>
          <cell r="C115" t="str">
            <v>3.0GTpk2</v>
          </cell>
          <cell r="D115" t="str">
            <v>D53AMRGEL9M</v>
          </cell>
          <cell r="E115">
            <v>487</v>
          </cell>
          <cell r="F115">
            <v>408</v>
          </cell>
          <cell r="G115">
            <v>280</v>
          </cell>
          <cell r="H115">
            <v>391</v>
          </cell>
          <cell r="I115">
            <v>335</v>
          </cell>
          <cell r="J115">
            <v>438</v>
          </cell>
          <cell r="K115">
            <v>295</v>
          </cell>
          <cell r="L115">
            <v>268</v>
          </cell>
          <cell r="M115">
            <v>172</v>
          </cell>
        </row>
        <row r="116">
          <cell r="A116" t="str">
            <v>ST24</v>
          </cell>
          <cell r="B116" t="str">
            <v>PuertoR</v>
          </cell>
          <cell r="C116" t="str">
            <v>2.4GS</v>
          </cell>
          <cell r="D116" t="str">
            <v>D52AMNHEL4M</v>
          </cell>
          <cell r="E116">
            <v>20</v>
          </cell>
          <cell r="F116">
            <v>18</v>
          </cell>
          <cell r="G116">
            <v>10</v>
          </cell>
          <cell r="H116">
            <v>6</v>
          </cell>
          <cell r="I116">
            <v>10</v>
          </cell>
          <cell r="J116">
            <v>10</v>
          </cell>
          <cell r="K116">
            <v>10</v>
          </cell>
          <cell r="L116">
            <v>10</v>
          </cell>
          <cell r="M116">
            <v>13</v>
          </cell>
          <cell r="N116">
            <v>20</v>
          </cell>
          <cell r="O116">
            <v>10</v>
          </cell>
          <cell r="P116">
            <v>9</v>
          </cell>
          <cell r="Q116">
            <v>13</v>
          </cell>
          <cell r="R116">
            <v>7</v>
          </cell>
          <cell r="S116">
            <v>8</v>
          </cell>
        </row>
        <row r="117">
          <cell r="A117" t="str">
            <v>ST24</v>
          </cell>
          <cell r="B117" t="str">
            <v>PuertoR</v>
          </cell>
          <cell r="C117" t="str">
            <v>2.4GS</v>
          </cell>
          <cell r="D117" t="str">
            <v>D52AMRHEL4M</v>
          </cell>
          <cell r="E117">
            <v>14</v>
          </cell>
          <cell r="F117">
            <v>10</v>
          </cell>
          <cell r="G117">
            <v>7</v>
          </cell>
          <cell r="H117">
            <v>7</v>
          </cell>
          <cell r="I117">
            <v>3</v>
          </cell>
          <cell r="J117">
            <v>3</v>
          </cell>
          <cell r="K117">
            <v>3</v>
          </cell>
          <cell r="L117">
            <v>3</v>
          </cell>
          <cell r="M117">
            <v>2</v>
          </cell>
          <cell r="N117">
            <v>20</v>
          </cell>
          <cell r="O117">
            <v>9</v>
          </cell>
          <cell r="P117">
            <v>9</v>
          </cell>
          <cell r="Q117">
            <v>13</v>
          </cell>
          <cell r="R117">
            <v>7</v>
          </cell>
          <cell r="S117">
            <v>8</v>
          </cell>
        </row>
        <row r="118">
          <cell r="A118" t="str">
            <v>ST24</v>
          </cell>
          <cell r="B118" t="str">
            <v>PuertoR</v>
          </cell>
          <cell r="C118" t="str">
            <v>2.4RS</v>
          </cell>
          <cell r="D118" t="str">
            <v>D52AMNJEL4M</v>
          </cell>
          <cell r="E118">
            <v>40</v>
          </cell>
          <cell r="F118">
            <v>18</v>
          </cell>
          <cell r="G118">
            <v>10</v>
          </cell>
          <cell r="H118">
            <v>6</v>
          </cell>
          <cell r="I118">
            <v>10</v>
          </cell>
          <cell r="J118">
            <v>10</v>
          </cell>
          <cell r="K118">
            <v>10</v>
          </cell>
          <cell r="L118">
            <v>10</v>
          </cell>
          <cell r="M118">
            <v>10</v>
          </cell>
          <cell r="N118">
            <v>40</v>
          </cell>
          <cell r="O118">
            <v>18</v>
          </cell>
          <cell r="P118">
            <v>13</v>
          </cell>
          <cell r="Q118">
            <v>18</v>
          </cell>
          <cell r="R118">
            <v>12</v>
          </cell>
          <cell r="S118">
            <v>10</v>
          </cell>
        </row>
        <row r="119">
          <cell r="A119" t="str">
            <v>ST24</v>
          </cell>
          <cell r="B119" t="str">
            <v>PuertoR</v>
          </cell>
          <cell r="C119" t="str">
            <v>2.4RS</v>
          </cell>
          <cell r="D119" t="str">
            <v>D52AMRJEL4M</v>
          </cell>
          <cell r="E119">
            <v>18</v>
          </cell>
          <cell r="F119">
            <v>16</v>
          </cell>
          <cell r="G119">
            <v>9</v>
          </cell>
          <cell r="H119">
            <v>8</v>
          </cell>
          <cell r="I119">
            <v>5</v>
          </cell>
          <cell r="J119">
            <v>5</v>
          </cell>
          <cell r="K119">
            <v>5</v>
          </cell>
          <cell r="L119">
            <v>5</v>
          </cell>
          <cell r="M119">
            <v>5</v>
          </cell>
          <cell r="N119">
            <v>20</v>
          </cell>
          <cell r="O119">
            <v>10</v>
          </cell>
          <cell r="P119">
            <v>9</v>
          </cell>
          <cell r="Q119">
            <v>10</v>
          </cell>
          <cell r="R119">
            <v>6</v>
          </cell>
          <cell r="S119">
            <v>5</v>
          </cell>
        </row>
        <row r="120">
          <cell r="A120" t="str">
            <v>ST24</v>
          </cell>
          <cell r="B120" t="str">
            <v>PuertoR</v>
          </cell>
          <cell r="C120" t="str">
            <v>3.0GTpk2</v>
          </cell>
          <cell r="D120" t="str">
            <v>D53AMNGEL4M</v>
          </cell>
          <cell r="E120">
            <v>5</v>
          </cell>
          <cell r="F120">
            <v>5</v>
          </cell>
          <cell r="G120">
            <v>2</v>
          </cell>
          <cell r="H120">
            <v>2</v>
          </cell>
          <cell r="I120">
            <v>2</v>
          </cell>
          <cell r="J120">
            <v>2</v>
          </cell>
          <cell r="K120">
            <v>2</v>
          </cell>
          <cell r="L120">
            <v>2</v>
          </cell>
          <cell r="M120">
            <v>0</v>
          </cell>
          <cell r="N120">
            <v>12</v>
          </cell>
          <cell r="O120">
            <v>6</v>
          </cell>
          <cell r="P120">
            <v>8</v>
          </cell>
          <cell r="Q120">
            <v>7</v>
          </cell>
          <cell r="R120">
            <v>0</v>
          </cell>
          <cell r="S120">
            <v>3</v>
          </cell>
        </row>
        <row r="121">
          <cell r="A121" t="str">
            <v>ST24</v>
          </cell>
          <cell r="B121" t="str">
            <v>PuertoR</v>
          </cell>
          <cell r="C121" t="str">
            <v>3.0GTpk2</v>
          </cell>
          <cell r="D121" t="str">
            <v>D53AMRGEL4M</v>
          </cell>
          <cell r="E121">
            <v>3</v>
          </cell>
          <cell r="F121">
            <v>3</v>
          </cell>
          <cell r="G121">
            <v>2</v>
          </cell>
          <cell r="H121">
            <v>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8</v>
          </cell>
          <cell r="O121">
            <v>4</v>
          </cell>
          <cell r="P121">
            <v>5</v>
          </cell>
          <cell r="Q121">
            <v>5</v>
          </cell>
          <cell r="R121">
            <v>4</v>
          </cell>
          <cell r="S121">
            <v>2</v>
          </cell>
        </row>
        <row r="122">
          <cell r="A122" t="str">
            <v>ST24</v>
          </cell>
          <cell r="B122" t="str">
            <v>Taiwan</v>
          </cell>
          <cell r="C122" t="str">
            <v>2.4GS</v>
          </cell>
          <cell r="D122" t="str">
            <v>D52AMRHELFQ</v>
          </cell>
          <cell r="E122">
            <v>0</v>
          </cell>
          <cell r="F122">
            <v>1</v>
          </cell>
          <cell r="G122">
            <v>0</v>
          </cell>
          <cell r="H122">
            <v>0</v>
          </cell>
          <cell r="I122">
            <v>0</v>
          </cell>
          <cell r="J122">
            <v>9</v>
          </cell>
          <cell r="K122">
            <v>6</v>
          </cell>
          <cell r="L122">
            <v>3</v>
          </cell>
          <cell r="M122">
            <v>0</v>
          </cell>
          <cell r="N122">
            <v>0</v>
          </cell>
          <cell r="O122">
            <v>6</v>
          </cell>
          <cell r="P122">
            <v>3</v>
          </cell>
          <cell r="Q122">
            <v>0</v>
          </cell>
          <cell r="R122">
            <v>0</v>
          </cell>
          <cell r="S122">
            <v>6</v>
          </cell>
        </row>
        <row r="123">
          <cell r="A123" t="str">
            <v>ST24</v>
          </cell>
          <cell r="B123" t="str">
            <v>Taiwan</v>
          </cell>
          <cell r="C123" t="str">
            <v>3.0GT</v>
          </cell>
          <cell r="D123" t="str">
            <v>D53AMRXELFQ</v>
          </cell>
          <cell r="E123">
            <v>1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9</v>
          </cell>
          <cell r="K123">
            <v>6</v>
          </cell>
          <cell r="L123">
            <v>3</v>
          </cell>
          <cell r="M123">
            <v>0</v>
          </cell>
          <cell r="N123">
            <v>0</v>
          </cell>
          <cell r="O123">
            <v>6</v>
          </cell>
          <cell r="P123">
            <v>3</v>
          </cell>
          <cell r="Q123">
            <v>0</v>
          </cell>
          <cell r="R123">
            <v>0</v>
          </cell>
          <cell r="S123">
            <v>6</v>
          </cell>
        </row>
        <row r="124">
          <cell r="A124" t="str">
            <v>ST28</v>
          </cell>
          <cell r="B124" t="str">
            <v>MMSA</v>
          </cell>
          <cell r="C124" t="str">
            <v>2.4GS</v>
          </cell>
          <cell r="D124" t="str">
            <v>D52ABNJEL4M</v>
          </cell>
          <cell r="E124">
            <v>0</v>
          </cell>
          <cell r="F124">
            <v>4</v>
          </cell>
          <cell r="G124">
            <v>12</v>
          </cell>
          <cell r="H124">
            <v>76</v>
          </cell>
          <cell r="I124">
            <v>138</v>
          </cell>
          <cell r="J124">
            <v>283</v>
          </cell>
          <cell r="K124">
            <v>194</v>
          </cell>
          <cell r="L124">
            <v>262</v>
          </cell>
          <cell r="M124">
            <v>202</v>
          </cell>
          <cell r="N124">
            <v>222</v>
          </cell>
          <cell r="O124">
            <v>266</v>
          </cell>
          <cell r="P124">
            <v>193</v>
          </cell>
          <cell r="Q124">
            <v>121</v>
          </cell>
          <cell r="R124">
            <v>73</v>
          </cell>
          <cell r="S124">
            <v>63</v>
          </cell>
        </row>
        <row r="125">
          <cell r="A125" t="str">
            <v>ST28</v>
          </cell>
          <cell r="B125" t="str">
            <v>MMSA</v>
          </cell>
          <cell r="C125" t="str">
            <v>2.4GS</v>
          </cell>
          <cell r="D125" t="str">
            <v>D52ABRJEL4M</v>
          </cell>
          <cell r="E125">
            <v>0</v>
          </cell>
          <cell r="F125">
            <v>8</v>
          </cell>
          <cell r="G125">
            <v>12</v>
          </cell>
          <cell r="H125">
            <v>106</v>
          </cell>
          <cell r="I125">
            <v>181</v>
          </cell>
          <cell r="J125">
            <v>294</v>
          </cell>
          <cell r="K125">
            <v>257</v>
          </cell>
          <cell r="L125">
            <v>348</v>
          </cell>
          <cell r="M125">
            <v>267</v>
          </cell>
          <cell r="N125">
            <v>295</v>
          </cell>
          <cell r="O125">
            <v>350</v>
          </cell>
          <cell r="P125">
            <v>257</v>
          </cell>
          <cell r="Q125">
            <v>160</v>
          </cell>
          <cell r="R125">
            <v>91</v>
          </cell>
          <cell r="S125">
            <v>82</v>
          </cell>
        </row>
        <row r="126">
          <cell r="A126" t="str">
            <v>ST28</v>
          </cell>
          <cell r="B126" t="str">
            <v>MMSA</v>
          </cell>
          <cell r="C126" t="str">
            <v>3.0GTS</v>
          </cell>
          <cell r="D126" t="str">
            <v>D53ABNGEL4M</v>
          </cell>
          <cell r="E126">
            <v>0</v>
          </cell>
          <cell r="F126">
            <v>4</v>
          </cell>
          <cell r="G126">
            <v>10</v>
          </cell>
          <cell r="H126">
            <v>110</v>
          </cell>
          <cell r="I126">
            <v>228</v>
          </cell>
          <cell r="J126">
            <v>435</v>
          </cell>
          <cell r="K126">
            <v>353</v>
          </cell>
          <cell r="L126">
            <v>391</v>
          </cell>
          <cell r="M126">
            <v>300</v>
          </cell>
          <cell r="N126">
            <v>331</v>
          </cell>
          <cell r="O126">
            <v>395</v>
          </cell>
          <cell r="P126">
            <v>286</v>
          </cell>
          <cell r="Q126">
            <v>182</v>
          </cell>
          <cell r="R126">
            <v>99</v>
          </cell>
          <cell r="S126">
            <v>93</v>
          </cell>
        </row>
        <row r="127">
          <cell r="A127" t="str">
            <v>ST28</v>
          </cell>
          <cell r="B127" t="str">
            <v>MMSA</v>
          </cell>
          <cell r="C127" t="str">
            <v>3.0GTS</v>
          </cell>
          <cell r="D127" t="str">
            <v>D53ABRGEL4M</v>
          </cell>
          <cell r="E127">
            <v>0</v>
          </cell>
          <cell r="F127">
            <v>8</v>
          </cell>
          <cell r="G127">
            <v>6</v>
          </cell>
          <cell r="H127">
            <v>168</v>
          </cell>
          <cell r="I127">
            <v>453</v>
          </cell>
          <cell r="J127">
            <v>634</v>
          </cell>
          <cell r="K127">
            <v>546</v>
          </cell>
          <cell r="L127">
            <v>634</v>
          </cell>
          <cell r="M127">
            <v>486</v>
          </cell>
          <cell r="N127">
            <v>537</v>
          </cell>
          <cell r="O127">
            <v>640</v>
          </cell>
          <cell r="P127">
            <v>464</v>
          </cell>
          <cell r="Q127">
            <v>292</v>
          </cell>
          <cell r="R127">
            <v>164</v>
          </cell>
          <cell r="S127">
            <v>150</v>
          </cell>
        </row>
        <row r="128">
          <cell r="A128" t="str">
            <v>ST41</v>
          </cell>
          <cell r="B128" t="str">
            <v>Guam</v>
          </cell>
          <cell r="C128" t="str">
            <v>2.4ES</v>
          </cell>
          <cell r="D128" t="str">
            <v>EA3ASRHEL4M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3</v>
          </cell>
          <cell r="O128">
            <v>3</v>
          </cell>
          <cell r="P128">
            <v>3</v>
          </cell>
          <cell r="Q128">
            <v>3</v>
          </cell>
          <cell r="R128">
            <v>3</v>
          </cell>
          <cell r="S128">
            <v>3</v>
          </cell>
        </row>
        <row r="129">
          <cell r="A129" t="str">
            <v>ST41</v>
          </cell>
          <cell r="B129" t="str">
            <v>Guam</v>
          </cell>
          <cell r="C129" t="str">
            <v>2.4ESpp</v>
          </cell>
          <cell r="D129" t="str">
            <v>EA3ASRPEL4M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3</v>
          </cell>
          <cell r="O129">
            <v>3</v>
          </cell>
          <cell r="P129">
            <v>3</v>
          </cell>
          <cell r="Q129">
            <v>3</v>
          </cell>
          <cell r="R129">
            <v>3</v>
          </cell>
          <cell r="S129">
            <v>3</v>
          </cell>
        </row>
        <row r="130">
          <cell r="A130" t="str">
            <v>ST41</v>
          </cell>
          <cell r="B130" t="str">
            <v>MMSA</v>
          </cell>
          <cell r="C130" t="str">
            <v>2.4DE</v>
          </cell>
          <cell r="D130" t="str">
            <v>EA3ASNJEL4M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</row>
        <row r="131">
          <cell r="A131" t="str">
            <v>ST41</v>
          </cell>
          <cell r="B131" t="str">
            <v>MMSA</v>
          </cell>
          <cell r="C131" t="str">
            <v>2.4DE</v>
          </cell>
          <cell r="D131" t="str">
            <v>EA3ASNJEL5M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</row>
        <row r="132">
          <cell r="A132" t="str">
            <v>ST41</v>
          </cell>
          <cell r="B132" t="str">
            <v>MMSA</v>
          </cell>
          <cell r="C132" t="str">
            <v>2.4DE</v>
          </cell>
          <cell r="D132" t="str">
            <v>EA3ASNJEL9M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</row>
        <row r="133">
          <cell r="A133" t="str">
            <v>ST41</v>
          </cell>
          <cell r="B133" t="str">
            <v>MMSA</v>
          </cell>
          <cell r="C133" t="str">
            <v>2.4DE</v>
          </cell>
          <cell r="D133" t="str">
            <v>EA3ASRJEL4M</v>
          </cell>
          <cell r="E133">
            <v>287</v>
          </cell>
          <cell r="F133">
            <v>284</v>
          </cell>
          <cell r="G133">
            <v>303</v>
          </cell>
          <cell r="H133">
            <v>201</v>
          </cell>
          <cell r="I133">
            <v>200</v>
          </cell>
          <cell r="J133">
            <v>258</v>
          </cell>
          <cell r="K133">
            <v>238</v>
          </cell>
          <cell r="L133">
            <v>265</v>
          </cell>
          <cell r="M133">
            <v>168</v>
          </cell>
          <cell r="N133">
            <v>233</v>
          </cell>
          <cell r="O133">
            <v>246</v>
          </cell>
          <cell r="P133">
            <v>232</v>
          </cell>
          <cell r="Q133">
            <v>246</v>
          </cell>
          <cell r="R133">
            <v>226</v>
          </cell>
          <cell r="S133">
            <v>175</v>
          </cell>
        </row>
        <row r="134">
          <cell r="A134" t="str">
            <v>ST41</v>
          </cell>
          <cell r="B134" t="str">
            <v>MMSA</v>
          </cell>
          <cell r="C134" t="str">
            <v>2.4DE</v>
          </cell>
          <cell r="D134" t="str">
            <v>EA3ASRJEL5M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</row>
        <row r="135">
          <cell r="A135" t="str">
            <v>ST41</v>
          </cell>
          <cell r="B135" t="str">
            <v>MMSA</v>
          </cell>
          <cell r="C135" t="str">
            <v>2.4DE</v>
          </cell>
          <cell r="D135" t="str">
            <v>EA3ASRJEL9M</v>
          </cell>
          <cell r="E135">
            <v>184</v>
          </cell>
          <cell r="F135">
            <v>142</v>
          </cell>
          <cell r="G135">
            <v>100</v>
          </cell>
          <cell r="H135">
            <v>123</v>
          </cell>
          <cell r="I135">
            <v>102</v>
          </cell>
          <cell r="J135">
            <v>132</v>
          </cell>
          <cell r="K135">
            <v>141</v>
          </cell>
          <cell r="L135">
            <v>157</v>
          </cell>
          <cell r="M135">
            <v>100</v>
          </cell>
          <cell r="N135">
            <v>138</v>
          </cell>
          <cell r="O135">
            <v>146</v>
          </cell>
          <cell r="P135">
            <v>138</v>
          </cell>
          <cell r="Q135">
            <v>146</v>
          </cell>
          <cell r="R135">
            <v>134</v>
          </cell>
          <cell r="S135">
            <v>104</v>
          </cell>
        </row>
        <row r="136">
          <cell r="A136" t="str">
            <v>ST41</v>
          </cell>
          <cell r="B136" t="str">
            <v>MMSA</v>
          </cell>
          <cell r="C136" t="str">
            <v>2.4ES</v>
          </cell>
          <cell r="D136" t="str">
            <v>EA3ASNHEL4M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</row>
        <row r="137">
          <cell r="A137" t="str">
            <v>ST41</v>
          </cell>
          <cell r="B137" t="str">
            <v>MMSA</v>
          </cell>
          <cell r="C137" t="str">
            <v>2.4ES</v>
          </cell>
          <cell r="D137" t="str">
            <v>EA3ASNHEL9M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</row>
        <row r="138">
          <cell r="A138" t="str">
            <v>ST41</v>
          </cell>
          <cell r="B138" t="str">
            <v>MMSA</v>
          </cell>
          <cell r="C138" t="str">
            <v>2.4ES</v>
          </cell>
          <cell r="D138" t="str">
            <v>EA3ASRHEL4M</v>
          </cell>
          <cell r="E138">
            <v>4472</v>
          </cell>
          <cell r="F138">
            <v>4232</v>
          </cell>
          <cell r="G138">
            <v>2736</v>
          </cell>
          <cell r="H138">
            <v>3911</v>
          </cell>
          <cell r="I138">
            <v>3239</v>
          </cell>
          <cell r="J138">
            <v>4009</v>
          </cell>
          <cell r="K138">
            <v>3547</v>
          </cell>
          <cell r="L138">
            <v>3935</v>
          </cell>
          <cell r="M138">
            <v>2501</v>
          </cell>
          <cell r="N138">
            <v>3462</v>
          </cell>
          <cell r="O138">
            <v>3650</v>
          </cell>
          <cell r="P138">
            <v>3444</v>
          </cell>
          <cell r="Q138">
            <v>3649</v>
          </cell>
          <cell r="R138">
            <v>3348</v>
          </cell>
          <cell r="S138">
            <v>2598</v>
          </cell>
        </row>
        <row r="139">
          <cell r="A139" t="str">
            <v>ST41</v>
          </cell>
          <cell r="B139" t="str">
            <v>MMSA</v>
          </cell>
          <cell r="C139" t="str">
            <v>2.4ES</v>
          </cell>
          <cell r="D139" t="str">
            <v>EA3ASRHEL9M</v>
          </cell>
          <cell r="E139">
            <v>1554</v>
          </cell>
          <cell r="F139">
            <v>1304</v>
          </cell>
          <cell r="G139">
            <v>1819</v>
          </cell>
          <cell r="H139">
            <v>2427</v>
          </cell>
          <cell r="I139">
            <v>2146</v>
          </cell>
          <cell r="J139">
            <v>2671</v>
          </cell>
          <cell r="K139">
            <v>2094</v>
          </cell>
          <cell r="L139">
            <v>2307</v>
          </cell>
          <cell r="M139">
            <v>1465</v>
          </cell>
          <cell r="N139">
            <v>2032</v>
          </cell>
          <cell r="O139">
            <v>2140</v>
          </cell>
          <cell r="P139">
            <v>2020</v>
          </cell>
          <cell r="Q139">
            <v>2140</v>
          </cell>
          <cell r="R139">
            <v>1963</v>
          </cell>
          <cell r="S139">
            <v>1524</v>
          </cell>
        </row>
        <row r="140">
          <cell r="A140" t="str">
            <v>ST41</v>
          </cell>
          <cell r="B140" t="str">
            <v>MMSA</v>
          </cell>
          <cell r="C140" t="str">
            <v>2.4ESpp</v>
          </cell>
          <cell r="D140" t="str">
            <v>EA3ASRPEL4M</v>
          </cell>
          <cell r="E140">
            <v>161</v>
          </cell>
          <cell r="F140">
            <v>155</v>
          </cell>
          <cell r="G140">
            <v>166</v>
          </cell>
          <cell r="H140">
            <v>126</v>
          </cell>
          <cell r="I140">
            <v>138</v>
          </cell>
          <cell r="J140">
            <v>184</v>
          </cell>
          <cell r="K140">
            <v>150</v>
          </cell>
          <cell r="L140">
            <v>165</v>
          </cell>
          <cell r="M140">
            <v>105</v>
          </cell>
          <cell r="N140">
            <v>146</v>
          </cell>
          <cell r="O140">
            <v>154</v>
          </cell>
          <cell r="P140">
            <v>145</v>
          </cell>
          <cell r="Q140">
            <v>154</v>
          </cell>
          <cell r="R140">
            <v>140</v>
          </cell>
          <cell r="S140">
            <v>109</v>
          </cell>
        </row>
        <row r="141">
          <cell r="A141" t="str">
            <v>ST41</v>
          </cell>
          <cell r="B141" t="str">
            <v>MMSA</v>
          </cell>
          <cell r="C141" t="str">
            <v>2.4ESpp</v>
          </cell>
          <cell r="D141" t="str">
            <v>EA3ASRPEL9M</v>
          </cell>
          <cell r="E141">
            <v>117</v>
          </cell>
          <cell r="F141">
            <v>138</v>
          </cell>
          <cell r="G141">
            <v>112</v>
          </cell>
          <cell r="H141">
            <v>113</v>
          </cell>
          <cell r="I141">
            <v>99</v>
          </cell>
          <cell r="J141">
            <v>129</v>
          </cell>
          <cell r="K141">
            <v>114</v>
          </cell>
          <cell r="L141">
            <v>126</v>
          </cell>
          <cell r="M141">
            <v>81</v>
          </cell>
          <cell r="N141">
            <v>112</v>
          </cell>
          <cell r="O141">
            <v>117</v>
          </cell>
          <cell r="P141">
            <v>111</v>
          </cell>
          <cell r="Q141">
            <v>117</v>
          </cell>
          <cell r="R141">
            <v>108</v>
          </cell>
          <cell r="S141">
            <v>84</v>
          </cell>
        </row>
        <row r="142">
          <cell r="A142" t="str">
            <v>ST41</v>
          </cell>
          <cell r="B142" t="str">
            <v>MMSA</v>
          </cell>
          <cell r="C142" t="str">
            <v>3.0ES</v>
          </cell>
          <cell r="D142" t="str">
            <v>EA8ASRHEL4M</v>
          </cell>
          <cell r="E142">
            <v>252</v>
          </cell>
          <cell r="F142">
            <v>184</v>
          </cell>
          <cell r="G142">
            <v>201</v>
          </cell>
          <cell r="H142">
            <v>104</v>
          </cell>
          <cell r="I142">
            <v>152</v>
          </cell>
          <cell r="J142">
            <v>246</v>
          </cell>
          <cell r="K142">
            <v>200</v>
          </cell>
          <cell r="L142">
            <v>221</v>
          </cell>
          <cell r="M142">
            <v>139</v>
          </cell>
          <cell r="N142">
            <v>390</v>
          </cell>
          <cell r="O142">
            <v>408</v>
          </cell>
          <cell r="P142">
            <v>384</v>
          </cell>
          <cell r="Q142">
            <v>408</v>
          </cell>
          <cell r="R142">
            <v>375</v>
          </cell>
          <cell r="S142">
            <v>291</v>
          </cell>
        </row>
        <row r="143">
          <cell r="A143" t="str">
            <v>ST41</v>
          </cell>
          <cell r="B143" t="str">
            <v>MMSA</v>
          </cell>
          <cell r="C143" t="str">
            <v>3.0ES</v>
          </cell>
          <cell r="D143" t="str">
            <v>EA8ASRHEL5M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</row>
        <row r="144">
          <cell r="A144" t="str">
            <v>ST41</v>
          </cell>
          <cell r="B144" t="str">
            <v>MMSA</v>
          </cell>
          <cell r="C144" t="str">
            <v>3.0ES</v>
          </cell>
          <cell r="D144" t="str">
            <v>EA8ASRHEL9M</v>
          </cell>
          <cell r="E144">
            <v>191</v>
          </cell>
          <cell r="F144">
            <v>174</v>
          </cell>
          <cell r="G144">
            <v>198</v>
          </cell>
          <cell r="H144">
            <v>127</v>
          </cell>
          <cell r="I144">
            <v>183</v>
          </cell>
          <cell r="J144">
            <v>294</v>
          </cell>
          <cell r="K144">
            <v>202</v>
          </cell>
          <cell r="L144">
            <v>221</v>
          </cell>
          <cell r="M144">
            <v>139</v>
          </cell>
        </row>
        <row r="145">
          <cell r="A145" t="str">
            <v>ST41</v>
          </cell>
          <cell r="B145" t="str">
            <v>MMSA</v>
          </cell>
          <cell r="C145" t="str">
            <v>3.0ESpp</v>
          </cell>
          <cell r="D145" t="str">
            <v>EA8ASRPEL4M</v>
          </cell>
          <cell r="E145">
            <v>132</v>
          </cell>
          <cell r="F145">
            <v>51</v>
          </cell>
          <cell r="G145">
            <v>74</v>
          </cell>
          <cell r="H145">
            <v>50</v>
          </cell>
          <cell r="I145">
            <v>80</v>
          </cell>
          <cell r="J145">
            <v>135</v>
          </cell>
          <cell r="K145">
            <v>104</v>
          </cell>
          <cell r="L145">
            <v>113</v>
          </cell>
          <cell r="M145">
            <v>74</v>
          </cell>
          <cell r="N145">
            <v>184</v>
          </cell>
          <cell r="O145">
            <v>194</v>
          </cell>
          <cell r="P145">
            <v>183</v>
          </cell>
          <cell r="Q145">
            <v>195</v>
          </cell>
          <cell r="R145">
            <v>179</v>
          </cell>
          <cell r="S145">
            <v>139</v>
          </cell>
        </row>
        <row r="146">
          <cell r="A146" t="str">
            <v>ST41</v>
          </cell>
          <cell r="B146" t="str">
            <v>MMSA</v>
          </cell>
          <cell r="C146" t="str">
            <v>3.0ESpp</v>
          </cell>
          <cell r="D146" t="str">
            <v>EA8ASRPEL9M</v>
          </cell>
          <cell r="E146">
            <v>102</v>
          </cell>
          <cell r="F146">
            <v>27</v>
          </cell>
          <cell r="G146">
            <v>87</v>
          </cell>
          <cell r="H146">
            <v>50</v>
          </cell>
          <cell r="I146">
            <v>67</v>
          </cell>
          <cell r="J146">
            <v>107</v>
          </cell>
          <cell r="K146">
            <v>87</v>
          </cell>
          <cell r="L146">
            <v>96</v>
          </cell>
          <cell r="M146">
            <v>60</v>
          </cell>
        </row>
        <row r="147">
          <cell r="A147" t="str">
            <v>ST41</v>
          </cell>
          <cell r="B147" t="str">
            <v>MMSA</v>
          </cell>
          <cell r="C147" t="str">
            <v>3.0GTZ</v>
          </cell>
          <cell r="D147" t="str">
            <v>EA8ASRGEL4M</v>
          </cell>
          <cell r="E147">
            <v>51</v>
          </cell>
          <cell r="F147">
            <v>92</v>
          </cell>
          <cell r="G147">
            <v>30</v>
          </cell>
          <cell r="H147">
            <v>45</v>
          </cell>
          <cell r="I147">
            <v>67</v>
          </cell>
          <cell r="J147">
            <v>107</v>
          </cell>
          <cell r="K147">
            <v>62</v>
          </cell>
          <cell r="L147">
            <v>68</v>
          </cell>
          <cell r="M147">
            <v>43</v>
          </cell>
          <cell r="N147">
            <v>116</v>
          </cell>
          <cell r="O147">
            <v>122</v>
          </cell>
          <cell r="P147">
            <v>116</v>
          </cell>
          <cell r="Q147">
            <v>122</v>
          </cell>
          <cell r="R147">
            <v>113</v>
          </cell>
          <cell r="S147">
            <v>88</v>
          </cell>
        </row>
        <row r="148">
          <cell r="A148" t="str">
            <v>ST41</v>
          </cell>
          <cell r="B148" t="str">
            <v>MMSA</v>
          </cell>
          <cell r="C148" t="str">
            <v>3.0GTZ</v>
          </cell>
          <cell r="D148" t="str">
            <v>EA8ASRGEL9M</v>
          </cell>
          <cell r="E148">
            <v>59</v>
          </cell>
          <cell r="F148">
            <v>90</v>
          </cell>
          <cell r="G148">
            <v>53</v>
          </cell>
          <cell r="H148">
            <v>37</v>
          </cell>
          <cell r="I148">
            <v>55</v>
          </cell>
          <cell r="J148">
            <v>89</v>
          </cell>
          <cell r="K148">
            <v>59</v>
          </cell>
          <cell r="L148">
            <v>64</v>
          </cell>
          <cell r="M148">
            <v>41</v>
          </cell>
        </row>
        <row r="149">
          <cell r="A149" t="str">
            <v>ST41</v>
          </cell>
          <cell r="B149" t="str">
            <v>MMSA</v>
          </cell>
          <cell r="C149" t="str">
            <v>3.0LS</v>
          </cell>
          <cell r="D149" t="str">
            <v>EA8ASRXEL4M</v>
          </cell>
          <cell r="E149">
            <v>50</v>
          </cell>
          <cell r="F149">
            <v>75</v>
          </cell>
          <cell r="G149">
            <v>59</v>
          </cell>
          <cell r="H149">
            <v>43</v>
          </cell>
          <cell r="I149">
            <v>68</v>
          </cell>
          <cell r="J149">
            <v>113</v>
          </cell>
          <cell r="K149">
            <v>61</v>
          </cell>
          <cell r="L149">
            <v>65</v>
          </cell>
          <cell r="M149">
            <v>42</v>
          </cell>
          <cell r="N149">
            <v>117</v>
          </cell>
          <cell r="O149">
            <v>123</v>
          </cell>
          <cell r="P149">
            <v>117</v>
          </cell>
          <cell r="Q149">
            <v>123</v>
          </cell>
          <cell r="R149">
            <v>114</v>
          </cell>
          <cell r="S149">
            <v>88</v>
          </cell>
        </row>
        <row r="150">
          <cell r="A150" t="str">
            <v>ST41</v>
          </cell>
          <cell r="B150" t="str">
            <v>MMSA</v>
          </cell>
          <cell r="C150" t="str">
            <v>3.0LS</v>
          </cell>
          <cell r="D150" t="str">
            <v>EA8ASRXEL9M</v>
          </cell>
          <cell r="E150">
            <v>57</v>
          </cell>
          <cell r="F150">
            <v>82</v>
          </cell>
          <cell r="G150">
            <v>62</v>
          </cell>
          <cell r="H150">
            <v>43</v>
          </cell>
          <cell r="I150">
            <v>54</v>
          </cell>
          <cell r="J150">
            <v>86</v>
          </cell>
          <cell r="K150">
            <v>61</v>
          </cell>
          <cell r="L150">
            <v>67</v>
          </cell>
          <cell r="M150">
            <v>43</v>
          </cell>
        </row>
        <row r="151">
          <cell r="A151" t="str">
            <v>ST41</v>
          </cell>
          <cell r="B151" t="str">
            <v>PuertoR</v>
          </cell>
          <cell r="C151" t="str">
            <v>2.4ES</v>
          </cell>
          <cell r="D151" t="str">
            <v>EA3ASRHEL4M</v>
          </cell>
          <cell r="E151">
            <v>18</v>
          </cell>
          <cell r="F151">
            <v>18</v>
          </cell>
          <cell r="G151">
            <v>18</v>
          </cell>
          <cell r="H151">
            <v>0</v>
          </cell>
          <cell r="I151">
            <v>8</v>
          </cell>
          <cell r="J151">
            <v>8</v>
          </cell>
          <cell r="K151">
            <v>8</v>
          </cell>
          <cell r="L151">
            <v>10</v>
          </cell>
          <cell r="M151">
            <v>10</v>
          </cell>
          <cell r="N151">
            <v>38</v>
          </cell>
          <cell r="O151">
            <v>16</v>
          </cell>
          <cell r="P151">
            <v>38</v>
          </cell>
          <cell r="Q151">
            <v>21</v>
          </cell>
          <cell r="R151">
            <v>19</v>
          </cell>
          <cell r="S151">
            <v>20</v>
          </cell>
        </row>
        <row r="152">
          <cell r="A152" t="str">
            <v>ST41</v>
          </cell>
          <cell r="B152" t="str">
            <v>PuertoR</v>
          </cell>
          <cell r="C152" t="str">
            <v>2.4ESpp</v>
          </cell>
          <cell r="D152" t="str">
            <v>EA3ASRPEL4M</v>
          </cell>
          <cell r="E152">
            <v>10</v>
          </cell>
          <cell r="F152">
            <v>13</v>
          </cell>
          <cell r="G152">
            <v>10</v>
          </cell>
          <cell r="H152">
            <v>0</v>
          </cell>
          <cell r="I152">
            <v>8</v>
          </cell>
          <cell r="J152">
            <v>8</v>
          </cell>
          <cell r="K152">
            <v>8</v>
          </cell>
          <cell r="L152">
            <v>10</v>
          </cell>
          <cell r="M152">
            <v>10</v>
          </cell>
          <cell r="N152">
            <v>22</v>
          </cell>
          <cell r="O152">
            <v>20</v>
          </cell>
          <cell r="P152">
            <v>22</v>
          </cell>
          <cell r="Q152">
            <v>17</v>
          </cell>
          <cell r="R152">
            <v>21</v>
          </cell>
          <cell r="S152">
            <v>17</v>
          </cell>
        </row>
        <row r="153">
          <cell r="A153" t="str">
            <v>ST41</v>
          </cell>
          <cell r="B153" t="str">
            <v>PuertoR</v>
          </cell>
          <cell r="C153" t="str">
            <v>3.0ESpp</v>
          </cell>
          <cell r="D153" t="str">
            <v>EA8ASRPEL4M</v>
          </cell>
          <cell r="E153">
            <v>6</v>
          </cell>
          <cell r="F153">
            <v>6</v>
          </cell>
          <cell r="G153">
            <v>6</v>
          </cell>
          <cell r="H153">
            <v>0</v>
          </cell>
          <cell r="I153">
            <v>8</v>
          </cell>
          <cell r="J153">
            <v>6</v>
          </cell>
          <cell r="K153">
            <v>6</v>
          </cell>
          <cell r="L153">
            <v>10</v>
          </cell>
          <cell r="M153">
            <v>10</v>
          </cell>
          <cell r="N153">
            <v>14</v>
          </cell>
          <cell r="O153">
            <v>20</v>
          </cell>
          <cell r="P153">
            <v>14</v>
          </cell>
          <cell r="Q153">
            <v>17</v>
          </cell>
          <cell r="R153">
            <v>21</v>
          </cell>
          <cell r="S153">
            <v>17</v>
          </cell>
        </row>
        <row r="154">
          <cell r="A154" t="str">
            <v>ST41</v>
          </cell>
          <cell r="B154" t="str">
            <v>PuertoR</v>
          </cell>
          <cell r="C154" t="str">
            <v>3.0GTZ</v>
          </cell>
          <cell r="D154" t="str">
            <v>EA8ASRGEL4M</v>
          </cell>
          <cell r="E154">
            <v>10</v>
          </cell>
          <cell r="F154">
            <v>12</v>
          </cell>
          <cell r="G154">
            <v>10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22</v>
          </cell>
          <cell r="O154">
            <v>10</v>
          </cell>
          <cell r="P154">
            <v>22</v>
          </cell>
          <cell r="Q154">
            <v>8</v>
          </cell>
          <cell r="R154">
            <v>10</v>
          </cell>
          <cell r="S154">
            <v>8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61CEB-F7AB-4AD8-B726-1AE82CC66995}">
  <dimension ref="A1:BX84"/>
  <sheetViews>
    <sheetView zoomScale="60" zoomScaleNormal="60" workbookViewId="0">
      <pane xSplit="7" ySplit="3" topLeftCell="BM4" activePane="bottomRight" state="frozen"/>
      <selection pane="topRight" activeCell="I1" sqref="I1"/>
      <selection pane="bottomLeft" activeCell="A4" sqref="A4"/>
      <selection pane="bottomRight" activeCell="B1" sqref="B1"/>
    </sheetView>
  </sheetViews>
  <sheetFormatPr defaultColWidth="9.08984375" defaultRowHeight="15.5"/>
  <cols>
    <col min="1" max="1" width="4" style="4" bestFit="1" customWidth="1"/>
    <col min="2" max="2" width="22.36328125" style="4" customWidth="1"/>
    <col min="3" max="3" width="58.26953125" style="4" bestFit="1" customWidth="1"/>
    <col min="4" max="4" width="19.453125" style="4" bestFit="1" customWidth="1"/>
    <col min="5" max="5" width="9.90625" style="4" bestFit="1" customWidth="1"/>
    <col min="6" max="6" width="11.453125" style="4" customWidth="1"/>
    <col min="7" max="7" width="15.36328125" style="3" bestFit="1" customWidth="1"/>
    <col min="8" max="11" width="9.6328125" style="16" customWidth="1"/>
    <col min="12" max="13" width="10.453125" style="16" customWidth="1"/>
    <col min="14" max="14" width="9.08984375" style="16"/>
    <col min="15" max="15" width="11.6328125" style="16" bestFit="1" customWidth="1"/>
    <col min="16" max="18" width="9.08984375" style="16"/>
    <col min="19" max="19" width="9.6328125" style="16" customWidth="1"/>
    <col min="20" max="20" width="10.7265625" style="16" customWidth="1"/>
    <col min="21" max="21" width="9.26953125" style="16" customWidth="1"/>
    <col min="22" max="22" width="10.36328125" style="16" bestFit="1" customWidth="1"/>
    <col min="23" max="23" width="11.6328125" style="16" bestFit="1" customWidth="1"/>
    <col min="24" max="26" width="9.08984375" style="16"/>
    <col min="27" max="27" width="9.6328125" style="16" customWidth="1"/>
    <col min="28" max="29" width="9.08984375" style="16"/>
    <col min="30" max="30" width="10.36328125" style="16" bestFit="1" customWidth="1"/>
    <col min="31" max="31" width="11.6328125" style="16" bestFit="1" customWidth="1"/>
    <col min="32" max="34" width="9.08984375" style="16"/>
    <col min="35" max="35" width="10.36328125" style="16" customWidth="1"/>
    <col min="36" max="39" width="9.08984375" style="16"/>
    <col min="40" max="42" width="8.08984375" style="16" customWidth="1"/>
    <col min="43" max="43" width="8.26953125" style="16" customWidth="1"/>
    <col min="44" max="45" width="10.90625" style="16" customWidth="1"/>
    <col min="46" max="46" width="9.08984375" style="17"/>
    <col min="47" max="47" width="9.08984375" style="16"/>
    <col min="48" max="49" width="8.08984375" style="16" customWidth="1"/>
    <col min="50" max="56" width="8.6328125" style="16" customWidth="1"/>
    <col min="57" max="60" width="9.08984375" style="16"/>
    <col min="61" max="64" width="8.08984375" style="16" customWidth="1"/>
    <col min="65" max="72" width="12.54296875" style="16" customWidth="1"/>
    <col min="73" max="73" width="12.36328125" style="4" customWidth="1"/>
    <col min="74" max="74" width="13.36328125" style="9" customWidth="1"/>
    <col min="75" max="75" width="10.6328125" style="15" customWidth="1"/>
    <col min="76" max="76" width="12.36328125" style="16" customWidth="1"/>
    <col min="77" max="16384" width="9.08984375" style="4"/>
  </cols>
  <sheetData>
    <row r="1" spans="1:76" ht="33" customHeight="1">
      <c r="B1" s="117" t="s">
        <v>209</v>
      </c>
      <c r="F1" s="118"/>
      <c r="H1" s="84" t="s">
        <v>177</v>
      </c>
      <c r="I1" s="22" t="s">
        <v>178</v>
      </c>
      <c r="J1" s="14" t="s">
        <v>179</v>
      </c>
      <c r="K1" s="107" t="s">
        <v>205</v>
      </c>
      <c r="L1" s="15"/>
      <c r="M1" s="15"/>
      <c r="N1" s="15"/>
      <c r="O1" s="15"/>
      <c r="P1" s="84" t="s">
        <v>177</v>
      </c>
      <c r="Q1" s="13" t="s">
        <v>178</v>
      </c>
      <c r="R1" s="14" t="s">
        <v>179</v>
      </c>
      <c r="S1" s="107" t="s">
        <v>205</v>
      </c>
      <c r="T1" s="15"/>
      <c r="U1" s="15"/>
      <c r="V1" s="15"/>
      <c r="W1" s="15"/>
      <c r="X1" s="84" t="s">
        <v>177</v>
      </c>
      <c r="Y1" s="13" t="s">
        <v>178</v>
      </c>
      <c r="Z1" s="14" t="s">
        <v>179</v>
      </c>
      <c r="AA1" s="107" t="s">
        <v>205</v>
      </c>
      <c r="AB1" s="15"/>
      <c r="AC1" s="15"/>
      <c r="AD1" s="15"/>
      <c r="AE1" s="15"/>
      <c r="AF1" s="84" t="s">
        <v>177</v>
      </c>
      <c r="AG1" s="13" t="s">
        <v>178</v>
      </c>
      <c r="AH1" s="14" t="s">
        <v>179</v>
      </c>
      <c r="AI1" s="108" t="s">
        <v>205</v>
      </c>
      <c r="AJ1" s="15"/>
      <c r="AK1" s="15"/>
      <c r="AL1" s="15"/>
      <c r="AM1" s="15"/>
      <c r="AN1" s="84" t="s">
        <v>177</v>
      </c>
      <c r="AO1" s="13" t="s">
        <v>178</v>
      </c>
      <c r="AP1" s="14" t="s">
        <v>179</v>
      </c>
      <c r="AQ1" s="108" t="s">
        <v>205</v>
      </c>
      <c r="AR1" s="15"/>
      <c r="AS1" s="17"/>
      <c r="AT1" s="9"/>
      <c r="AU1" s="9"/>
      <c r="AV1" s="84" t="s">
        <v>177</v>
      </c>
      <c r="AW1" s="13" t="s">
        <v>178</v>
      </c>
      <c r="AX1" s="14" t="s">
        <v>179</v>
      </c>
      <c r="AY1" s="108" t="s">
        <v>205</v>
      </c>
      <c r="AZ1" s="9"/>
      <c r="BA1" s="15"/>
      <c r="BB1" s="15"/>
      <c r="BC1" s="15"/>
      <c r="BD1" s="84" t="s">
        <v>177</v>
      </c>
      <c r="BE1" s="13" t="s">
        <v>178</v>
      </c>
      <c r="BF1" s="14" t="s">
        <v>179</v>
      </c>
      <c r="BG1" s="108" t="s">
        <v>205</v>
      </c>
      <c r="BH1" s="4"/>
      <c r="BI1" s="4"/>
      <c r="BJ1" s="119"/>
      <c r="BK1" s="85"/>
      <c r="BL1" s="4"/>
      <c r="BM1" s="9"/>
      <c r="BN1" s="9"/>
      <c r="BO1" s="9"/>
      <c r="BP1" s="9"/>
      <c r="BQ1" s="9"/>
      <c r="BR1" s="9"/>
      <c r="BS1" s="9"/>
      <c r="BT1" s="9"/>
      <c r="BU1" s="16"/>
      <c r="BV1" s="17"/>
      <c r="BW1" s="4"/>
      <c r="BX1" s="4"/>
    </row>
    <row r="2" spans="1:76" ht="18.75" customHeight="1">
      <c r="B2" s="120"/>
      <c r="C2" s="121"/>
      <c r="D2" s="35"/>
      <c r="E2" s="122"/>
      <c r="F2" s="1" t="s">
        <v>210</v>
      </c>
      <c r="G2" s="1" t="s">
        <v>20</v>
      </c>
      <c r="H2" s="471" t="s">
        <v>180</v>
      </c>
      <c r="I2" s="469"/>
      <c r="J2" s="469"/>
      <c r="K2" s="469"/>
      <c r="L2" s="469"/>
      <c r="M2" s="469"/>
      <c r="N2" s="469"/>
      <c r="O2" s="470"/>
      <c r="P2" s="471" t="s">
        <v>181</v>
      </c>
      <c r="Q2" s="469"/>
      <c r="R2" s="469"/>
      <c r="S2" s="469"/>
      <c r="T2" s="469"/>
      <c r="U2" s="469"/>
      <c r="V2" s="469"/>
      <c r="W2" s="470"/>
      <c r="X2" s="468" t="s">
        <v>182</v>
      </c>
      <c r="Y2" s="469"/>
      <c r="Z2" s="469"/>
      <c r="AA2" s="469"/>
      <c r="AB2" s="469"/>
      <c r="AC2" s="469"/>
      <c r="AD2" s="469"/>
      <c r="AE2" s="470"/>
      <c r="AF2" s="468" t="s">
        <v>183</v>
      </c>
      <c r="AG2" s="469"/>
      <c r="AH2" s="469"/>
      <c r="AI2" s="469"/>
      <c r="AJ2" s="469"/>
      <c r="AK2" s="469"/>
      <c r="AL2" s="469"/>
      <c r="AM2" s="470"/>
      <c r="AN2" s="468" t="s">
        <v>184</v>
      </c>
      <c r="AO2" s="469"/>
      <c r="AP2" s="469"/>
      <c r="AQ2" s="469"/>
      <c r="AR2" s="469"/>
      <c r="AS2" s="469"/>
      <c r="AT2" s="469"/>
      <c r="AU2" s="470"/>
      <c r="AV2" s="471" t="s">
        <v>185</v>
      </c>
      <c r="AW2" s="472"/>
      <c r="AX2" s="472"/>
      <c r="AY2" s="472"/>
      <c r="AZ2" s="472"/>
      <c r="BA2" s="472"/>
      <c r="BB2" s="472"/>
      <c r="BC2" s="473"/>
      <c r="BD2" s="471" t="s">
        <v>186</v>
      </c>
      <c r="BE2" s="472"/>
      <c r="BF2" s="472"/>
      <c r="BG2" s="472"/>
      <c r="BH2" s="472"/>
      <c r="BI2" s="472"/>
      <c r="BJ2" s="472"/>
      <c r="BK2" s="474"/>
      <c r="BL2" s="109"/>
      <c r="BM2" s="106" t="s">
        <v>98</v>
      </c>
      <c r="BN2" s="37" t="s">
        <v>99</v>
      </c>
      <c r="BO2" s="37" t="s">
        <v>100</v>
      </c>
      <c r="BP2" s="37" t="s">
        <v>101</v>
      </c>
      <c r="BQ2" s="37" t="s">
        <v>102</v>
      </c>
      <c r="BR2" s="37" t="s">
        <v>25</v>
      </c>
      <c r="BS2" s="37" t="s">
        <v>26</v>
      </c>
      <c r="BT2" s="36"/>
      <c r="BU2" s="18"/>
      <c r="BV2" s="38"/>
      <c r="BW2" s="86"/>
      <c r="BX2" s="4"/>
    </row>
    <row r="3" spans="1:76" ht="35">
      <c r="B3" s="114" t="s">
        <v>187</v>
      </c>
      <c r="C3" s="115" t="s">
        <v>188</v>
      </c>
      <c r="D3" s="87" t="s">
        <v>189</v>
      </c>
      <c r="E3" s="116" t="s">
        <v>47</v>
      </c>
      <c r="F3" s="2" t="s">
        <v>21</v>
      </c>
      <c r="G3" s="88" t="s">
        <v>190</v>
      </c>
      <c r="H3" s="19" t="s">
        <v>6</v>
      </c>
      <c r="I3" s="5" t="s">
        <v>7</v>
      </c>
      <c r="J3" s="89" t="s">
        <v>8</v>
      </c>
      <c r="K3" s="5" t="s">
        <v>9</v>
      </c>
      <c r="L3" s="5" t="s">
        <v>191</v>
      </c>
      <c r="M3" s="5" t="s">
        <v>192</v>
      </c>
      <c r="N3" s="90" t="s">
        <v>10</v>
      </c>
      <c r="O3" s="153" t="s">
        <v>11</v>
      </c>
      <c r="P3" s="19" t="s">
        <v>6</v>
      </c>
      <c r="Q3" s="5" t="s">
        <v>7</v>
      </c>
      <c r="R3" s="89" t="s">
        <v>8</v>
      </c>
      <c r="S3" s="5" t="s">
        <v>9</v>
      </c>
      <c r="T3" s="5" t="s">
        <v>191</v>
      </c>
      <c r="U3" s="5" t="s">
        <v>192</v>
      </c>
      <c r="V3" s="90" t="s">
        <v>10</v>
      </c>
      <c r="W3" s="153" t="s">
        <v>11</v>
      </c>
      <c r="X3" s="19" t="s">
        <v>6</v>
      </c>
      <c r="Y3" s="5" t="s">
        <v>7</v>
      </c>
      <c r="Z3" s="89" t="s">
        <v>8</v>
      </c>
      <c r="AA3" s="5" t="s">
        <v>9</v>
      </c>
      <c r="AB3" s="5" t="s">
        <v>191</v>
      </c>
      <c r="AC3" s="5" t="s">
        <v>192</v>
      </c>
      <c r="AD3" s="90" t="s">
        <v>10</v>
      </c>
      <c r="AE3" s="153" t="s">
        <v>11</v>
      </c>
      <c r="AF3" s="19" t="s">
        <v>51</v>
      </c>
      <c r="AG3" s="5" t="s">
        <v>53</v>
      </c>
      <c r="AH3" s="91" t="s">
        <v>54</v>
      </c>
      <c r="AI3" s="5" t="s">
        <v>55</v>
      </c>
      <c r="AJ3" s="5" t="s">
        <v>193</v>
      </c>
      <c r="AK3" s="5" t="s">
        <v>194</v>
      </c>
      <c r="AL3" s="90" t="s">
        <v>37</v>
      </c>
      <c r="AM3" s="153" t="s">
        <v>38</v>
      </c>
      <c r="AN3" s="19" t="s">
        <v>6</v>
      </c>
      <c r="AO3" s="5" t="s">
        <v>7</v>
      </c>
      <c r="AP3" s="89" t="s">
        <v>8</v>
      </c>
      <c r="AQ3" s="5" t="s">
        <v>9</v>
      </c>
      <c r="AR3" s="5" t="s">
        <v>191</v>
      </c>
      <c r="AS3" s="5" t="s">
        <v>192</v>
      </c>
      <c r="AT3" s="90" t="s">
        <v>10</v>
      </c>
      <c r="AU3" s="152" t="s">
        <v>11</v>
      </c>
      <c r="AV3" s="19" t="s">
        <v>6</v>
      </c>
      <c r="AW3" s="5" t="s">
        <v>7</v>
      </c>
      <c r="AX3" s="89" t="s">
        <v>8</v>
      </c>
      <c r="AY3" s="5" t="s">
        <v>9</v>
      </c>
      <c r="AZ3" s="5" t="s">
        <v>191</v>
      </c>
      <c r="BA3" s="5" t="s">
        <v>195</v>
      </c>
      <c r="BB3" s="90" t="s">
        <v>207</v>
      </c>
      <c r="BC3" s="151" t="s">
        <v>206</v>
      </c>
      <c r="BD3" s="19" t="s">
        <v>6</v>
      </c>
      <c r="BE3" s="5" t="s">
        <v>7</v>
      </c>
      <c r="BF3" s="89" t="s">
        <v>8</v>
      </c>
      <c r="BG3" s="92" t="s">
        <v>9</v>
      </c>
      <c r="BH3" s="5" t="s">
        <v>191</v>
      </c>
      <c r="BI3" s="5" t="s">
        <v>192</v>
      </c>
      <c r="BJ3" s="90" t="s">
        <v>10</v>
      </c>
      <c r="BK3" s="151" t="s">
        <v>11</v>
      </c>
      <c r="BL3" s="110" t="s">
        <v>39</v>
      </c>
      <c r="BM3" s="154" t="s">
        <v>51</v>
      </c>
      <c r="BN3" s="39" t="s">
        <v>51</v>
      </c>
      <c r="BO3" s="39" t="s">
        <v>51</v>
      </c>
      <c r="BP3" s="39" t="s">
        <v>51</v>
      </c>
      <c r="BQ3" s="39" t="s">
        <v>51</v>
      </c>
      <c r="BR3" s="39" t="s">
        <v>51</v>
      </c>
      <c r="BS3" s="39" t="s">
        <v>51</v>
      </c>
      <c r="BT3" s="40" t="s">
        <v>103</v>
      </c>
      <c r="BU3" s="111" t="s">
        <v>654</v>
      </c>
      <c r="BV3" s="112" t="s">
        <v>212</v>
      </c>
      <c r="BW3" s="4"/>
      <c r="BX3" s="4"/>
    </row>
    <row r="4" spans="1:76" ht="20.5" customHeight="1">
      <c r="A4" s="24">
        <v>1</v>
      </c>
      <c r="B4" s="156" t="s">
        <v>596</v>
      </c>
      <c r="C4" s="157" t="s">
        <v>492</v>
      </c>
      <c r="D4" s="132" t="s">
        <v>502</v>
      </c>
      <c r="E4" s="340" t="s">
        <v>503</v>
      </c>
      <c r="F4" s="341">
        <v>20</v>
      </c>
      <c r="G4" s="125" t="s">
        <v>620</v>
      </c>
      <c r="H4" s="19" t="str">
        <f>IFERROR(VLOOKUP(D4,'4月'!$H$3:$T$46,7,FALSE),"")</f>
        <v/>
      </c>
      <c r="I4" s="5" t="str">
        <f>IFERROR(VLOOKUP(D4,'4月'!$H$3:$T$46,2,FALSE),"")</f>
        <v/>
      </c>
      <c r="J4" s="5" t="str">
        <f>IFERROR(VLOOKUP(D4,'4月'!$H$3:$T$46,8,FALSE)&amp;"","")</f>
        <v/>
      </c>
      <c r="K4" s="5" t="str">
        <f>IFERROR(VLOOKUP(D4,'4月'!$H$3:$R$44,9,FALSE)&amp;"","")</f>
        <v/>
      </c>
      <c r="L4" s="5" t="str">
        <f>IFERROR(VLOOKUP(D4,'4月'!$H$3:$R$44,10,FALSE)&amp;"","")</f>
        <v/>
      </c>
      <c r="M4" s="5" t="str">
        <f>IFERROR(VLOOKUP(D4,'4月'!$H$3:$R$44,11,FALSE)&amp;"","")</f>
        <v/>
      </c>
      <c r="N4" s="5">
        <f>IFERROR(VLOOKUP(D4,'4月'!$H$3:$T$46,13,FALSE),0)</f>
        <v>0</v>
      </c>
      <c r="O4" s="158">
        <f t="shared" ref="O4:O43" si="0">N4</f>
        <v>0</v>
      </c>
      <c r="P4" s="19">
        <f>IFERROR(VLOOKUP(D4,'5月'!$H$3:$T$50,7,FALSE),"")</f>
        <v>106</v>
      </c>
      <c r="Q4" s="26">
        <f>IFERROR(VLOOKUP(D4,'5月'!$H$3:$T$50,2,FALSE),"")</f>
        <v>30</v>
      </c>
      <c r="R4" s="5" t="str">
        <f>IFERROR(VLOOKUP(D4,'5月'!$H$3:$T$50,8,FALSE)&amp;"","")</f>
        <v>76</v>
      </c>
      <c r="S4" s="5" t="str">
        <f>IFERROR(VLOOKUP(D4,'5月'!$H$3:$R$50,9,FALSE)&amp;"","")</f>
        <v/>
      </c>
      <c r="T4" s="5" t="str">
        <f>IFERROR(VLOOKUP(D4,'5月'!$H$3:$R$50,10,FALSE)&amp;"","")</f>
        <v/>
      </c>
      <c r="U4" s="5" t="str">
        <f>IFERROR(VLOOKUP(D4,'5月'!$H$3:$R$50,11,FALSE)&amp;"","")</f>
        <v/>
      </c>
      <c r="V4" s="5">
        <f>_xlfn.XLOOKUP(D4,'5月'!$H$3:$H$50,'5月'!$B$3:$B$50,0)</f>
        <v>2</v>
      </c>
      <c r="W4" s="158">
        <f t="shared" ref="W4:W43" si="1">IFERROR(O4+V4,0)</f>
        <v>2</v>
      </c>
      <c r="X4" s="19">
        <f>IFERROR(VLOOKUP(D4,'6月'!$H$3:$T$50,7,FALSE),"")</f>
        <v>93</v>
      </c>
      <c r="Y4" s="26">
        <f>IFERROR(VLOOKUP(D4,'6月'!$H$3:$T$50,2,FALSE),"")</f>
        <v>30</v>
      </c>
      <c r="Z4" s="386" t="str">
        <f>IFERROR(VLOOKUP(D4,'6月'!$H$3:$T$50,8,FALSE)&amp;"","")</f>
        <v>63</v>
      </c>
      <c r="AA4" s="5" t="str">
        <f>IFERROR(VLOOKUP(D4,'6月'!$H$3:$R$50,9,FALSE)&amp;"","")</f>
        <v>9</v>
      </c>
      <c r="AB4" s="5" t="str">
        <f>IFERROR(VLOOKUP(D4,'6月'!$H$3:$R$50,10,FALSE)&amp;"","")</f>
        <v/>
      </c>
      <c r="AC4" s="5" t="str">
        <f>IFERROR(VLOOKUP(D4,'6月'!$H$3:$R$50,11,FALSE)&amp;"","")</f>
        <v/>
      </c>
      <c r="AD4" s="5">
        <f>_xlfn.XLOOKUP(D4,'6月'!$H$3:$H$50,'6月'!$B$3:$B$50,0)</f>
        <v>21</v>
      </c>
      <c r="AE4" s="158">
        <f>IFERROR(AD4+W4,0)</f>
        <v>23</v>
      </c>
      <c r="AF4" s="19">
        <f>IFERROR(VLOOKUP(D4,'7月'!$H$3:$T$50,7,FALSE),"")</f>
        <v>105</v>
      </c>
      <c r="AG4" s="5">
        <f>IFERROR(VLOOKUP(D4,'7月'!$H$3:$T$50,2,FALSE),"")</f>
        <v>20</v>
      </c>
      <c r="AH4" s="5" t="str">
        <f>IFERROR(VLOOKUP(D4,'7月'!$H$3:$T$50,8,FALSE)&amp;"","")</f>
        <v>85</v>
      </c>
      <c r="AI4" s="5" t="str">
        <f>IFERROR(VLOOKUP(D4,'7月'!$H$3:$R$50,9,FALSE)&amp;"","")</f>
        <v/>
      </c>
      <c r="AJ4" s="5" t="str">
        <f>IFERROR(VLOOKUP(D4,'7月'!$H$3:$R$50,10,FALSE)&amp;"","")</f>
        <v/>
      </c>
      <c r="AK4" s="5" t="str">
        <f>IFERROR(VLOOKUP(D4,'7月'!$H$3:$R$50,11,FALSE)&amp;"","")</f>
        <v/>
      </c>
      <c r="AL4" s="5">
        <f>_xlfn.XLOOKUP(D4,'7月'!$H$3:$H$50,'7月'!$B$3:$B$50,0)</f>
        <v>1</v>
      </c>
      <c r="AM4" s="158">
        <f>IFERROR(AE4+AL4,0)</f>
        <v>24</v>
      </c>
      <c r="AN4" s="19">
        <f>IFERROR(VLOOKUP(D4,'8月'!$H$3:$T$50,7,FALSE),"")</f>
        <v>103</v>
      </c>
      <c r="AO4" s="5">
        <f>IFERROR(VLOOKUP(D4,'8月'!$H$3:$T$50,2,FALSE),"")</f>
        <v>20</v>
      </c>
      <c r="AP4" s="5" t="str">
        <f>IFERROR(VLOOKUP(D4,'8月'!$H$3:$T$50,8,FALSE)&amp;"","")</f>
        <v>83</v>
      </c>
      <c r="AQ4" s="160" t="str">
        <f>IFERROR(VLOOKUP(D4,'8月'!$H$3:$R$50,9,FALSE)&amp;"","")</f>
        <v/>
      </c>
      <c r="AR4" s="160" t="str">
        <f>IFERROR(VLOOKUP(D4,'8月'!$H$3:$R$50,10,FALSE)&amp;"","")</f>
        <v/>
      </c>
      <c r="AS4" s="160" t="str">
        <f>IFERROR(VLOOKUP(D4,'8月'!$H$3:$R$50,11,FALSE)&amp;"","")</f>
        <v/>
      </c>
      <c r="AT4" s="5">
        <f>_xlfn.XLOOKUP(D4,'8月'!$H$3:$H$50,'8月'!$B$3:$B$50,0)</f>
        <v>1</v>
      </c>
      <c r="AU4" s="158">
        <f t="shared" ref="AU4:AU56" si="2">IFERROR(AM4+AT4,0)</f>
        <v>25</v>
      </c>
      <c r="AV4" s="19">
        <f>IFERROR(VLOOKUP(D4,'9月'!$H$3:$T$50,7,FALSE),"")</f>
        <v>112</v>
      </c>
      <c r="AW4" s="5">
        <f>IFERROR(VLOOKUP(D4,'9月'!$H$3:$T$50,2,FALSE),"")</f>
        <v>20</v>
      </c>
      <c r="AX4" s="5" t="str">
        <f>IFERROR(VLOOKUP(D4,'9月'!$H$3:$T$50,8,FALSE)&amp;"","")</f>
        <v>92</v>
      </c>
      <c r="AY4" s="5" t="str">
        <f>IFERROR(VLOOKUP(D4,'9月'!$H$3:$R$50,9,FALSE)&amp;"","")</f>
        <v/>
      </c>
      <c r="AZ4" s="160" t="str">
        <f>IFERROR(VLOOKUP(D4,'9月'!$H$3:$R$50,10,FALSE)&amp;"","")</f>
        <v/>
      </c>
      <c r="BA4" s="160" t="str">
        <f>IFERROR(VLOOKUP(D4,'9月'!$H$3:$R$50,11,FALSE)&amp;"","")</f>
        <v/>
      </c>
      <c r="BB4" s="5">
        <f>_xlfn.XLOOKUP(D4,'9月'!$H$3:$H$50,'8月'!$B$3:$B$50,0)</f>
        <v>1</v>
      </c>
      <c r="BC4" s="158">
        <f t="shared" ref="BC4:BC50" si="3">IFERROR(AU4+BB4,0)</f>
        <v>26</v>
      </c>
      <c r="BD4" s="19" t="str">
        <f>IFERROR(VLOOKUP(D4,'10月'!$H$3:$T$50,7,FALSE),"")</f>
        <v/>
      </c>
      <c r="BE4" s="5" t="str">
        <f>IFERROR(VLOOKUP(D4,'10月'!$H$3:$T$50,2,FALSE),"")</f>
        <v/>
      </c>
      <c r="BF4" s="5" t="str">
        <f>IFERROR(VLOOKUP(D4,'10月'!$H$3:$T$50,8,FALSE)&amp;"","")</f>
        <v/>
      </c>
      <c r="BG4" s="5" t="str">
        <f>IFERROR(VLOOKUP(D4,'10月'!$H$3:$R$50,9,FALSE)&amp;"","")</f>
        <v/>
      </c>
      <c r="BH4" s="160" t="str">
        <f>IFERROR(VLOOKUP(D4,'10月'!$H$3:$R$50,10,FALSE)&amp;"","")</f>
        <v/>
      </c>
      <c r="BI4" s="160" t="str">
        <f>IFERROR(VLOOKUP(D4,'10月'!$H$3:$R$50,11,FALSE)&amp;"","")</f>
        <v/>
      </c>
      <c r="BJ4" s="5">
        <f>_xlfn.XLOOKUP(D4,'10月'!$H$3:$H$50,'8月'!$B$3:$B$50,0)</f>
        <v>0</v>
      </c>
      <c r="BK4" s="160">
        <f t="shared" ref="BK4:BK46" si="4">BC4+BJ4</f>
        <v>26</v>
      </c>
      <c r="BL4" s="164"/>
      <c r="BM4" s="126" t="str">
        <f>H4</f>
        <v/>
      </c>
      <c r="BN4" s="127">
        <f>P4</f>
        <v>106</v>
      </c>
      <c r="BO4" s="127">
        <f>X4</f>
        <v>93</v>
      </c>
      <c r="BP4" s="127">
        <f>AF4</f>
        <v>105</v>
      </c>
      <c r="BQ4" s="127">
        <f>AN4</f>
        <v>103</v>
      </c>
      <c r="BR4" s="127">
        <f>AV4</f>
        <v>112</v>
      </c>
      <c r="BS4" s="127" t="str">
        <f>BD4</f>
        <v/>
      </c>
      <c r="BT4" s="155">
        <f>IFERROR(AVERAGE(BM4,BN4,BO4,BP4,BQ4,BR4,BS4),"-")</f>
        <v>103.8</v>
      </c>
      <c r="BU4" s="128">
        <f>IFERROR(MIN((((BT4-72)*0.8)*0.8),36),"-")</f>
        <v>20.352</v>
      </c>
      <c r="BV4" s="465" t="s">
        <v>773</v>
      </c>
      <c r="BW4" s="4"/>
      <c r="BX4" s="4"/>
    </row>
    <row r="5" spans="1:76" ht="20.5" customHeight="1">
      <c r="A5" s="24">
        <f>A4+1</f>
        <v>2</v>
      </c>
      <c r="B5" s="75" t="s">
        <v>506</v>
      </c>
      <c r="C5" s="76" t="s">
        <v>498</v>
      </c>
      <c r="D5" s="123" t="s">
        <v>507</v>
      </c>
      <c r="E5" s="340" t="s">
        <v>40</v>
      </c>
      <c r="F5" s="343">
        <v>36</v>
      </c>
      <c r="G5" s="409"/>
      <c r="H5" s="19" t="str">
        <f>IFERROR(VLOOKUP(D5,'4月'!$H$3:$T$46,7,FALSE),"")</f>
        <v/>
      </c>
      <c r="I5" s="5" t="str">
        <f>IFERROR(VLOOKUP(D5,'4月'!$H$3:$T$46,2,FALSE),"")</f>
        <v/>
      </c>
      <c r="J5" s="5" t="str">
        <f>IFERROR(VLOOKUP(D5,'4月'!$H$3:$T$46,8,FALSE)&amp;"","")</f>
        <v/>
      </c>
      <c r="K5" s="5" t="str">
        <f>IFERROR(VLOOKUP(D5,'4月'!$H$3:$R$44,9,FALSE)&amp;"","")</f>
        <v/>
      </c>
      <c r="L5" s="5" t="str">
        <f>IFERROR(VLOOKUP(D5,'4月'!$H$3:$R$44,10,FALSE)&amp;"","")</f>
        <v/>
      </c>
      <c r="M5" s="5" t="str">
        <f>IFERROR(VLOOKUP(D5,'4月'!$H$3:$R$44,11,FALSE)&amp;"","")</f>
        <v/>
      </c>
      <c r="N5" s="5">
        <f>IFERROR(VLOOKUP(D5,'4月'!$H$3:$T$46,13,FALSE),0)</f>
        <v>0</v>
      </c>
      <c r="O5" s="158">
        <f t="shared" si="0"/>
        <v>0</v>
      </c>
      <c r="P5" s="19">
        <f>IFERROR(VLOOKUP(D5,'5月'!$H$3:$T$50,7,FALSE),"")</f>
        <v>121</v>
      </c>
      <c r="Q5" s="26">
        <f>IFERROR(VLOOKUP(D5,'5月'!$H$3:$T$50,2,FALSE),"")</f>
        <v>36</v>
      </c>
      <c r="R5" s="5" t="str">
        <f>IFERROR(VLOOKUP(D5,'5月'!$H$3:$T$50,8,FALSE)&amp;"","")</f>
        <v>85</v>
      </c>
      <c r="S5" s="5" t="str">
        <f>IFERROR(VLOOKUP(D5,'5月'!$H$3:$R$50,9,FALSE)&amp;"","")</f>
        <v/>
      </c>
      <c r="T5" s="5" t="str">
        <f>IFERROR(VLOOKUP(D5,'5月'!$H$3:$R$50,10,FALSE)&amp;"","")</f>
        <v/>
      </c>
      <c r="U5" s="5" t="str">
        <f>IFERROR(VLOOKUP(D5,'5月'!$H$3:$R$50,11,FALSE)&amp;"","")</f>
        <v/>
      </c>
      <c r="V5" s="5">
        <f>_xlfn.XLOOKUP(D5,'5月'!$H$3:$H$50,'5月'!$B$3:$B$50,0)</f>
        <v>1</v>
      </c>
      <c r="W5" s="158">
        <f t="shared" si="1"/>
        <v>1</v>
      </c>
      <c r="X5" s="19" t="str">
        <f>IFERROR(VLOOKUP(D5,'6月'!$H$3:$T$50,7,FALSE),"")</f>
        <v/>
      </c>
      <c r="Y5" s="26" t="str">
        <f>IFERROR(VLOOKUP(D5,'6月'!$H$3:$T$50,2,FALSE),"")</f>
        <v/>
      </c>
      <c r="Z5" s="5" t="str">
        <f>IFERROR(VLOOKUP(D5,'6月'!$H$3:$T$50,8,FALSE)&amp;"","")</f>
        <v/>
      </c>
      <c r="AA5" s="5" t="str">
        <f>IFERROR(VLOOKUP(D5,'6月'!$H$3:$R$50,9,FALSE)&amp;"","")</f>
        <v/>
      </c>
      <c r="AB5" s="5" t="str">
        <f>IFERROR(VLOOKUP(D5,'6月'!$H$3:$R$50,10,FALSE)&amp;"","")</f>
        <v/>
      </c>
      <c r="AC5" s="5" t="str">
        <f>IFERROR(VLOOKUP(D5,'6月'!$H$3:$R$50,11,FALSE)&amp;"","")</f>
        <v/>
      </c>
      <c r="AD5" s="5">
        <f>_xlfn.XLOOKUP(D5,'6月'!$H$3:$H$50,'6月'!$B$3:$B$50,0)</f>
        <v>0</v>
      </c>
      <c r="AE5" s="158">
        <f t="shared" ref="AE5:AE43" si="5">IFERROR(AD5+W5,0)</f>
        <v>1</v>
      </c>
      <c r="AF5" s="19" t="str">
        <f>IFERROR(VLOOKUP(D5,'7月'!$H$3:$T$50,7,FALSE),"")</f>
        <v/>
      </c>
      <c r="AG5" s="5" t="str">
        <f>IFERROR(VLOOKUP(D5,'7月'!$H$3:$T$50,2,FALSE),"")</f>
        <v/>
      </c>
      <c r="AH5" s="5" t="str">
        <f>IFERROR(VLOOKUP(D5,'7月'!$H$3:$T$50,8,FALSE)&amp;"","")</f>
        <v/>
      </c>
      <c r="AI5" s="5" t="str">
        <f>IFERROR(VLOOKUP(D5,'7月'!$H$3:$R$50,9,FALSE)&amp;"","")</f>
        <v/>
      </c>
      <c r="AJ5" s="5" t="str">
        <f>IFERROR(VLOOKUP(D5,'7月'!$H$3:$R$50,10,FALSE)&amp;"","")</f>
        <v/>
      </c>
      <c r="AK5" s="5" t="str">
        <f>IFERROR(VLOOKUP(D5,'7月'!$H$3:$R$50,11,FALSE)&amp;"","")</f>
        <v/>
      </c>
      <c r="AL5" s="5">
        <f>_xlfn.XLOOKUP(D5,'7月'!$H$3:$H$50,'7月'!$B$3:$B$50,0)</f>
        <v>0</v>
      </c>
      <c r="AM5" s="158">
        <f t="shared" ref="AM5:AM56" si="6">IFERROR(AE5+AL5,0)</f>
        <v>1</v>
      </c>
      <c r="AN5" s="19">
        <f>IFERROR(VLOOKUP(D5,'8月'!$H$3:$T$50,7,FALSE),"")</f>
        <v>110</v>
      </c>
      <c r="AO5" s="5">
        <f>IFERROR(VLOOKUP(D5,'8月'!$H$3:$T$50,2,FALSE),"")</f>
        <v>36</v>
      </c>
      <c r="AP5" s="5" t="str">
        <f>IFERROR(VLOOKUP(D5,'8月'!$H$3:$T$50,8,FALSE)&amp;"","")</f>
        <v>74</v>
      </c>
      <c r="AQ5" s="160" t="str">
        <f>IFERROR(VLOOKUP(D5,'8月'!$H$3:$R$50,9,FALSE)&amp;"","")</f>
        <v/>
      </c>
      <c r="AR5" s="160" t="str">
        <f>IFERROR(VLOOKUP(D5,'8月'!$H$3:$R$50,10,FALSE)&amp;"","")</f>
        <v/>
      </c>
      <c r="AS5" s="160" t="str">
        <f>IFERROR(VLOOKUP(D5,'8月'!$H$3:$R$50,11,FALSE)&amp;"","")</f>
        <v/>
      </c>
      <c r="AT5" s="5">
        <f>_xlfn.XLOOKUP(D5,'8月'!$H$3:$H$50,'8月'!$B$3:$B$50,0)</f>
        <v>6</v>
      </c>
      <c r="AU5" s="158">
        <f t="shared" si="2"/>
        <v>7</v>
      </c>
      <c r="AV5" s="19">
        <f>IFERROR(VLOOKUP(D5,'9月'!$H$3:$T$50,7,FALSE),"")</f>
        <v>121</v>
      </c>
      <c r="AW5" s="5">
        <f>IFERROR(VLOOKUP(D5,'9月'!$H$3:$T$50,2,FALSE),"")</f>
        <v>36</v>
      </c>
      <c r="AX5" s="5" t="str">
        <f>IFERROR(VLOOKUP(D5,'9月'!$H$3:$T$50,8,FALSE)&amp;"","")</f>
        <v>85</v>
      </c>
      <c r="AY5" s="5" t="str">
        <f>IFERROR(VLOOKUP(D5,'9月'!$H$3:$R$50,9,FALSE)&amp;"","")</f>
        <v/>
      </c>
      <c r="AZ5" s="160" t="str">
        <f>IFERROR(VLOOKUP(D5,'9月'!$H$3:$R$50,10,FALSE)&amp;"","")</f>
        <v/>
      </c>
      <c r="BA5" s="160" t="str">
        <f>IFERROR(VLOOKUP(D5,'9月'!$H$3:$R$50,11,FALSE)&amp;"","")</f>
        <v/>
      </c>
      <c r="BB5" s="5">
        <f>_xlfn.XLOOKUP(D5,'9月'!$H$3:$H$50,'8月'!$B$3:$B$50,0)</f>
        <v>1</v>
      </c>
      <c r="BC5" s="158">
        <f t="shared" si="3"/>
        <v>8</v>
      </c>
      <c r="BD5" s="19">
        <f>IFERROR(VLOOKUP(D5,'10月'!$H$3:$T$50,7,FALSE),"")</f>
        <v>122</v>
      </c>
      <c r="BE5" s="5">
        <f>IFERROR(VLOOKUP(D5,'10月'!$H$3:$T$50,2,FALSE),"")</f>
        <v>36</v>
      </c>
      <c r="BF5" s="5" t="str">
        <f>IFERROR(VLOOKUP(D5,'10月'!$H$3:$T$50,8,FALSE)&amp;"","")</f>
        <v>86</v>
      </c>
      <c r="BG5" s="5" t="str">
        <f>IFERROR(VLOOKUP(D5,'10月'!$H$3:$R$50,9,FALSE)&amp;"","")</f>
        <v/>
      </c>
      <c r="BH5" s="160" t="str">
        <f>IFERROR(VLOOKUP(D5,'10月'!$H$3:$R$50,10,FALSE)&amp;"","")</f>
        <v/>
      </c>
      <c r="BI5" s="160" t="str">
        <f>IFERROR(VLOOKUP(D5,'10月'!$H$3:$R$50,11,FALSE)&amp;"","")</f>
        <v/>
      </c>
      <c r="BJ5" s="5">
        <f>_xlfn.XLOOKUP(D5,'10月'!$H$3:$H$50,'8月'!$B$3:$B$50,0)</f>
        <v>1</v>
      </c>
      <c r="BK5" s="160">
        <f t="shared" si="4"/>
        <v>9</v>
      </c>
      <c r="BL5" s="162"/>
      <c r="BM5" s="126" t="str">
        <f t="shared" ref="BM5:BM56" si="7">H5</f>
        <v/>
      </c>
      <c r="BN5" s="127">
        <f t="shared" ref="BN5:BN56" si="8">P5</f>
        <v>121</v>
      </c>
      <c r="BO5" s="127" t="str">
        <f t="shared" ref="BO5:BO56" si="9">X5</f>
        <v/>
      </c>
      <c r="BP5" s="127" t="str">
        <f t="shared" ref="BP5:BP56" si="10">AF5</f>
        <v/>
      </c>
      <c r="BQ5" s="127">
        <f t="shared" ref="BQ5:BQ56" si="11">AN5</f>
        <v>110</v>
      </c>
      <c r="BR5" s="127">
        <f t="shared" ref="BR5:BR64" si="12">AV5</f>
        <v>121</v>
      </c>
      <c r="BS5" s="127">
        <f t="shared" ref="BS5:BS64" si="13">BD5</f>
        <v>122</v>
      </c>
      <c r="BT5" s="155">
        <f t="shared" ref="BT5:BT64" si="14">IFERROR(AVERAGE(BM5,BN5,BO5,BP5,BQ5,BR5,BS5),"-")</f>
        <v>118.5</v>
      </c>
      <c r="BU5" s="128">
        <f t="shared" ref="BU5:BU64" si="15">IFERROR(MIN(((BT5-72)*0.8),36),"-")</f>
        <v>36</v>
      </c>
      <c r="BV5" s="466"/>
      <c r="BW5" s="4"/>
      <c r="BX5" s="4"/>
    </row>
    <row r="6" spans="1:76" ht="20.5" customHeight="1">
      <c r="A6" s="24">
        <f>A5+1</f>
        <v>3</v>
      </c>
      <c r="B6" s="77" t="s">
        <v>223</v>
      </c>
      <c r="C6" s="77" t="s">
        <v>113</v>
      </c>
      <c r="D6" s="406" t="s">
        <v>360</v>
      </c>
      <c r="E6" s="340" t="s">
        <v>43</v>
      </c>
      <c r="F6" s="342">
        <v>16</v>
      </c>
      <c r="G6" s="125" t="s">
        <v>628</v>
      </c>
      <c r="H6" s="19">
        <f>IFERROR(VLOOKUP(D6,'4月'!$H$3:$T$46,7,FALSE),"")</f>
        <v>99</v>
      </c>
      <c r="I6" s="5" t="str">
        <f>IFERROR(VLOOKUP(D6,'4月'!$H$3:$T$46,2,FALSE),"")</f>
        <v>New-1</v>
      </c>
      <c r="J6" s="5" t="str">
        <f>IFERROR(VLOOKUP(D6,'4月'!$H$3:$T$46,8,FALSE)&amp;"","")</f>
        <v>-</v>
      </c>
      <c r="K6" s="5" t="str">
        <f>IFERROR(VLOOKUP(D6,'4月'!$H$3:$R$44,9,FALSE)&amp;"","")</f>
        <v>5,9,12</v>
      </c>
      <c r="L6" s="5" t="str">
        <f>IFERROR(VLOOKUP(D6,'4月'!$H$3:$R$44,10,FALSE)&amp;"","")</f>
        <v/>
      </c>
      <c r="M6" s="5" t="str">
        <f>IFERROR(VLOOKUP(D6,'4月'!$H$3:$R$44,11,FALSE)&amp;"","")</f>
        <v/>
      </c>
      <c r="N6" s="5">
        <f>IFERROR(VLOOKUP(D6,'4月'!$H$3:$T$46,13,FALSE),0)</f>
        <v>1</v>
      </c>
      <c r="O6" s="158">
        <f t="shared" ref="O6" si="16">N6</f>
        <v>1</v>
      </c>
      <c r="P6" s="19" t="str">
        <f>IFERROR(VLOOKUP(D6,'5月'!$H$3:$T$50,7,FALSE),"")</f>
        <v/>
      </c>
      <c r="Q6" s="26" t="str">
        <f>IFERROR(VLOOKUP(D6,'5月'!$H$3:$T$50,2,FALSE),"")</f>
        <v/>
      </c>
      <c r="R6" s="5" t="str">
        <f>IFERROR(VLOOKUP(D6,'5月'!$H$3:$T$50,8,FALSE)&amp;"","")</f>
        <v/>
      </c>
      <c r="S6" s="5" t="str">
        <f>IFERROR(VLOOKUP(D6,'5月'!$H$3:$R$50,9,FALSE)&amp;"","")</f>
        <v/>
      </c>
      <c r="T6" s="5" t="str">
        <f>IFERROR(VLOOKUP(D6,'5月'!$H$3:$R$50,10,FALSE)&amp;"","")</f>
        <v/>
      </c>
      <c r="U6" s="5" t="str">
        <f>IFERROR(VLOOKUP(D6,'5月'!$H$3:$R$50,11,FALSE)&amp;"","")</f>
        <v/>
      </c>
      <c r="V6" s="5">
        <f>_xlfn.XLOOKUP(D6,'5月'!$H$3:$H$50,'5月'!$B$3:$B$50,0)</f>
        <v>0</v>
      </c>
      <c r="W6" s="158">
        <f t="shared" ref="W6" si="17">IFERROR(O6+V6,0)</f>
        <v>1</v>
      </c>
      <c r="X6" s="19">
        <f>IFERROR(VLOOKUP(D6,'6月'!$H$3:$T$50,7,FALSE),"")</f>
        <v>93</v>
      </c>
      <c r="Y6" s="26" t="str">
        <f>IFERROR(VLOOKUP(D6,'6月'!$H$3:$T$50,2,FALSE),"")</f>
        <v>New-2</v>
      </c>
      <c r="Z6" s="5" t="str">
        <f>IFERROR(VLOOKUP(D6,'6月'!$H$3:$T$50,8,FALSE)&amp;"","")</f>
        <v>-</v>
      </c>
      <c r="AA6" s="5" t="str">
        <f>IFERROR(VLOOKUP(D6,'6月'!$H$3:$R$50,9,FALSE)&amp;"","")</f>
        <v>14</v>
      </c>
      <c r="AB6" s="5" t="str">
        <f>IFERROR(VLOOKUP(D6,'6月'!$H$3:$R$50,10,FALSE)&amp;"","")</f>
        <v>14</v>
      </c>
      <c r="AC6" s="5" t="str">
        <f>IFERROR(VLOOKUP(D6,'6月'!$H$3:$R$50,11,FALSE)&amp;"","")</f>
        <v>L17</v>
      </c>
      <c r="AD6" s="5">
        <f>_xlfn.XLOOKUP(D6,'6月'!$H$3:$H$50,'6月'!$B$3:$B$50,0)</f>
        <v>1</v>
      </c>
      <c r="AE6" s="158">
        <f t="shared" ref="AE6" si="18">IFERROR(AD6+W6,0)</f>
        <v>2</v>
      </c>
      <c r="AF6" s="19">
        <f>IFERROR(VLOOKUP(D6,'7月'!$H$3:$T$50,7,FALSE),"")</f>
        <v>96</v>
      </c>
      <c r="AG6" s="5">
        <f>IFERROR(VLOOKUP(D6,'7月'!$H$3:$T$50,2,FALSE),"")</f>
        <v>16</v>
      </c>
      <c r="AH6" s="5" t="str">
        <f>IFERROR(VLOOKUP(D6,'7月'!$H$3:$T$50,8,FALSE)&amp;"","")</f>
        <v>80</v>
      </c>
      <c r="AI6" s="5" t="str">
        <f>IFERROR(VLOOKUP(D6,'7月'!$H$3:$R$50,9,FALSE)&amp;"","")</f>
        <v>4</v>
      </c>
      <c r="AJ6" s="5" t="str">
        <f>IFERROR(VLOOKUP(D6,'7月'!$H$3:$R$50,10,FALSE)&amp;"","")</f>
        <v/>
      </c>
      <c r="AK6" s="5" t="str">
        <f>IFERROR(VLOOKUP(D6,'7月'!$H$3:$R$50,11,FALSE)&amp;"","")</f>
        <v>L2,L17</v>
      </c>
      <c r="AL6" s="5">
        <f>_xlfn.XLOOKUP(D6,'7月'!$H$3:$H$50,'7月'!$B$3:$B$50,0)</f>
        <v>1</v>
      </c>
      <c r="AM6" s="158">
        <f t="shared" ref="AM6" si="19">IFERROR(AE6+AL6,0)</f>
        <v>3</v>
      </c>
      <c r="AN6" s="19">
        <f>IFERROR(VLOOKUP(D6,'8月'!$H$3:$T$50,7,FALSE),"")</f>
        <v>97</v>
      </c>
      <c r="AO6" s="5">
        <f>IFERROR(VLOOKUP(D6,'8月'!$H$3:$T$50,2,FALSE),"")</f>
        <v>16</v>
      </c>
      <c r="AP6" s="5" t="str">
        <f>IFERROR(VLOOKUP(D6,'8月'!$H$3:$T$50,8,FALSE)&amp;"","")</f>
        <v>81</v>
      </c>
      <c r="AQ6" s="160" t="str">
        <f>IFERROR(VLOOKUP(D6,'8月'!$H$3:$R$50,9,FALSE)&amp;"","")</f>
        <v/>
      </c>
      <c r="AR6" s="160" t="str">
        <f>IFERROR(VLOOKUP(D6,'8月'!$H$3:$R$50,10,FALSE)&amp;"","")</f>
        <v/>
      </c>
      <c r="AS6" s="160" t="str">
        <f>IFERROR(VLOOKUP(D6,'8月'!$H$3:$R$50,11,FALSE)&amp;"","")</f>
        <v>L2</v>
      </c>
      <c r="AT6" s="5">
        <f>_xlfn.XLOOKUP(D6,'8月'!$H$3:$H$50,'8月'!$B$3:$B$50,0)</f>
        <v>1</v>
      </c>
      <c r="AU6" s="158">
        <f t="shared" si="2"/>
        <v>4</v>
      </c>
      <c r="AV6" s="19">
        <f>IFERROR(VLOOKUP(D6,'9月'!$H$3:$T$50,7,FALSE),"")</f>
        <v>89</v>
      </c>
      <c r="AW6" s="5">
        <f>IFERROR(VLOOKUP(D6,'9月'!$H$3:$T$50,2,FALSE),"")</f>
        <v>16</v>
      </c>
      <c r="AX6" s="5" t="str">
        <f>IFERROR(VLOOKUP(D6,'9月'!$H$3:$T$50,8,FALSE)&amp;"","")</f>
        <v>73</v>
      </c>
      <c r="AY6" s="5" t="str">
        <f>IFERROR(VLOOKUP(D6,'9月'!$H$3:$R$50,9,FALSE)&amp;"","")</f>
        <v>11,17</v>
      </c>
      <c r="AZ6" s="160" t="str">
        <f>IFERROR(VLOOKUP(D6,'9月'!$H$3:$R$50,10,FALSE)&amp;"","")</f>
        <v/>
      </c>
      <c r="BA6" s="160" t="str">
        <f>IFERROR(VLOOKUP(D6,'9月'!$H$3:$R$50,11,FALSE)&amp;"","")</f>
        <v>L2,L17</v>
      </c>
      <c r="BB6" s="5">
        <f>_xlfn.XLOOKUP(D6,'9月'!$H$3:$H$50,'8月'!$B$3:$B$50,0)</f>
        <v>11</v>
      </c>
      <c r="BC6" s="158">
        <f t="shared" ref="BC6" si="20">IFERROR(AU6+BB6,0)</f>
        <v>15</v>
      </c>
      <c r="BD6" s="19">
        <f>IFERROR(VLOOKUP(D6,'10月'!$H$3:$T$50,7,FALSE),"")</f>
        <v>92</v>
      </c>
      <c r="BE6" s="5">
        <f>IFERROR(VLOOKUP(D6,'10月'!$H$3:$T$50,2,FALSE),"")</f>
        <v>16</v>
      </c>
      <c r="BF6" s="5" t="str">
        <f>IFERROR(VLOOKUP(D6,'10月'!$H$3:$T$50,8,FALSE)&amp;"","")</f>
        <v>76</v>
      </c>
      <c r="BG6" s="5" t="str">
        <f>IFERROR(VLOOKUP(D6,'10月'!$H$3:$R$50,9,FALSE)&amp;"","")</f>
        <v>5</v>
      </c>
      <c r="BH6" s="160" t="str">
        <f>IFERROR(VLOOKUP(D6,'10月'!$H$3:$R$50,10,FALSE)&amp;"","")</f>
        <v/>
      </c>
      <c r="BI6" s="160" t="str">
        <f>IFERROR(VLOOKUP(D6,'10月'!$H$3:$R$50,11,FALSE)&amp;"","")</f>
        <v/>
      </c>
      <c r="BJ6" s="5">
        <f>_xlfn.XLOOKUP(D6,'10月'!$H$3:$H$50,'8月'!$B$3:$B$50,0)</f>
        <v>11</v>
      </c>
      <c r="BK6" s="160">
        <f t="shared" ref="BK6" si="21">BC6+BJ6</f>
        <v>26</v>
      </c>
      <c r="BL6" s="162"/>
      <c r="BM6" s="126">
        <f t="shared" si="7"/>
        <v>99</v>
      </c>
      <c r="BN6" s="127" t="str">
        <f t="shared" si="8"/>
        <v/>
      </c>
      <c r="BO6" s="127">
        <f t="shared" si="9"/>
        <v>93</v>
      </c>
      <c r="BP6" s="127">
        <f t="shared" si="10"/>
        <v>96</v>
      </c>
      <c r="BQ6" s="127">
        <f t="shared" si="11"/>
        <v>97</v>
      </c>
      <c r="BR6" s="127">
        <f t="shared" si="12"/>
        <v>89</v>
      </c>
      <c r="BS6" s="127">
        <f t="shared" si="13"/>
        <v>92</v>
      </c>
      <c r="BT6" s="155">
        <f t="shared" ref="BT6" si="22">IFERROR(AVERAGE(BM6,BN6,BO6,BP6,BQ6,BR6,BS6),"-")</f>
        <v>94.333333333333329</v>
      </c>
      <c r="BU6" s="128">
        <f t="shared" si="15"/>
        <v>17.866666666666664</v>
      </c>
      <c r="BV6" s="466"/>
      <c r="BW6" s="4"/>
      <c r="BX6" s="4"/>
    </row>
    <row r="7" spans="1:76" ht="20.5" customHeight="1">
      <c r="A7" s="24">
        <f t="shared" ref="A7:A64" si="23">A6+1</f>
        <v>4</v>
      </c>
      <c r="B7" s="75" t="s">
        <v>213</v>
      </c>
      <c r="C7" s="76" t="s">
        <v>113</v>
      </c>
      <c r="D7" s="123" t="s">
        <v>224</v>
      </c>
      <c r="E7" s="340" t="s">
        <v>236</v>
      </c>
      <c r="F7" s="342">
        <v>19</v>
      </c>
      <c r="G7" s="125" t="s">
        <v>477</v>
      </c>
      <c r="H7" s="19">
        <f>IFERROR(VLOOKUP(D7,'4月'!$H$3:$T$46,7,FALSE),"")</f>
        <v>104</v>
      </c>
      <c r="I7" s="5" t="str">
        <f>IFERROR(VLOOKUP(D7,'4月'!$H$3:$T$46,2,FALSE),"")</f>
        <v>New-2</v>
      </c>
      <c r="J7" s="5" t="str">
        <f>IFERROR(VLOOKUP(D7,'4月'!$H$3:$T$46,8,FALSE)&amp;"","")</f>
        <v>-</v>
      </c>
      <c r="K7" s="5" t="str">
        <f>IFERROR(VLOOKUP(D7,'4月'!$H$3:$R$44,9,FALSE)&amp;"","")</f>
        <v/>
      </c>
      <c r="L7" s="5" t="str">
        <f>IFERROR(VLOOKUP(D7,'4月'!$H$3:$R$44,10,FALSE)&amp;"","")</f>
        <v/>
      </c>
      <c r="M7" s="5" t="str">
        <f>IFERROR(VLOOKUP(D7,'4月'!$H$3:$R$44,11,FALSE)&amp;"","")</f>
        <v/>
      </c>
      <c r="N7" s="5">
        <f>IFERROR(VLOOKUP(D7,'4月'!$H$3:$T$46,13,FALSE),0)</f>
        <v>1</v>
      </c>
      <c r="O7" s="158">
        <f t="shared" si="0"/>
        <v>1</v>
      </c>
      <c r="P7" s="19">
        <f>IFERROR(VLOOKUP(D7,'5月'!$H$3:$T$50,7,FALSE),"")</f>
        <v>95</v>
      </c>
      <c r="Q7" s="26">
        <f>IFERROR(VLOOKUP(D7,'5月'!$H$3:$T$50,2,FALSE),"")</f>
        <v>19</v>
      </c>
      <c r="R7" s="5" t="str">
        <f>IFERROR(VLOOKUP(D7,'5月'!$H$3:$T$50,8,FALSE)&amp;"","")</f>
        <v>76</v>
      </c>
      <c r="S7" s="5" t="str">
        <f>IFERROR(VLOOKUP(D7,'5月'!$H$3:$R$50,9,FALSE)&amp;"","")</f>
        <v>13</v>
      </c>
      <c r="T7" s="5" t="str">
        <f>IFERROR(VLOOKUP(D7,'5月'!$H$3:$R$50,10,FALSE)&amp;"","")</f>
        <v/>
      </c>
      <c r="U7" s="5" t="str">
        <f>IFERROR(VLOOKUP(D7,'5月'!$H$3:$R$50,11,FALSE)&amp;"","")</f>
        <v/>
      </c>
      <c r="V7" s="5">
        <f>_xlfn.XLOOKUP(D7,'5月'!$H$3:$H$50,'5月'!$B$3:$B$50,0)</f>
        <v>7</v>
      </c>
      <c r="W7" s="158">
        <f t="shared" si="1"/>
        <v>8</v>
      </c>
      <c r="X7" s="19">
        <f>IFERROR(VLOOKUP(D7,'6月'!$H$3:$T$50,7,FALSE),"")</f>
        <v>105</v>
      </c>
      <c r="Y7" s="26">
        <f>IFERROR(VLOOKUP(D7,'6月'!$H$3:$T$50,2,FALSE),"")</f>
        <v>19</v>
      </c>
      <c r="Z7" s="5" t="str">
        <f>IFERROR(VLOOKUP(D7,'6月'!$H$3:$T$50,8,FALSE)&amp;"","")</f>
        <v>86</v>
      </c>
      <c r="AA7" s="5" t="str">
        <f>IFERROR(VLOOKUP(D7,'6月'!$H$3:$R$50,9,FALSE)&amp;"","")</f>
        <v>16</v>
      </c>
      <c r="AB7" s="5" t="str">
        <f>IFERROR(VLOOKUP(D7,'6月'!$H$3:$R$50,10,FALSE)&amp;"","")</f>
        <v/>
      </c>
      <c r="AC7" s="5" t="str">
        <f>IFERROR(VLOOKUP(D7,'6月'!$H$3:$R$50,11,FALSE)&amp;"","")</f>
        <v/>
      </c>
      <c r="AD7" s="5">
        <f>_xlfn.XLOOKUP(D7,'6月'!$H$3:$H$50,'6月'!$B$3:$B$50,0)</f>
        <v>1</v>
      </c>
      <c r="AE7" s="158">
        <f t="shared" si="5"/>
        <v>9</v>
      </c>
      <c r="AF7" s="19">
        <f>IFERROR(VLOOKUP(D7,'7月'!$H$3:$T$50,7,FALSE),"")</f>
        <v>99</v>
      </c>
      <c r="AG7" s="5">
        <f>IFERROR(VLOOKUP(D7,'7月'!$H$3:$T$50,2,FALSE),"")</f>
        <v>19</v>
      </c>
      <c r="AH7" s="5" t="str">
        <f>IFERROR(VLOOKUP(D7,'7月'!$H$3:$T$50,8,FALSE)&amp;"","")</f>
        <v>80</v>
      </c>
      <c r="AI7" s="5" t="str">
        <f>IFERROR(VLOOKUP(D7,'7月'!$H$3:$R$50,9,FALSE)&amp;"","")</f>
        <v/>
      </c>
      <c r="AJ7" s="5" t="str">
        <f>IFERROR(VLOOKUP(D7,'7月'!$H$3:$R$50,10,FALSE)&amp;"","")</f>
        <v/>
      </c>
      <c r="AK7" s="5" t="str">
        <f>IFERROR(VLOOKUP(D7,'7月'!$H$3:$R$50,11,FALSE)&amp;"","")</f>
        <v/>
      </c>
      <c r="AL7" s="5">
        <f>_xlfn.XLOOKUP(D7,'7月'!$H$3:$H$50,'7月'!$B$3:$B$50,0)</f>
        <v>1</v>
      </c>
      <c r="AM7" s="158">
        <f t="shared" si="6"/>
        <v>10</v>
      </c>
      <c r="AN7" s="19" t="str">
        <f>IFERROR(VLOOKUP(D7,'8月'!$H$3:$T$50,7,FALSE),"")</f>
        <v/>
      </c>
      <c r="AO7" s="5" t="str">
        <f>IFERROR(VLOOKUP(D7,'8月'!$H$3:$T$50,2,FALSE),"")</f>
        <v/>
      </c>
      <c r="AP7" s="5" t="str">
        <f>IFERROR(VLOOKUP(D7,'8月'!$H$3:$T$50,8,FALSE)&amp;"","")</f>
        <v/>
      </c>
      <c r="AQ7" s="160" t="str">
        <f>IFERROR(VLOOKUP(D7,'8月'!$H$3:$R$50,9,FALSE)&amp;"","")</f>
        <v/>
      </c>
      <c r="AR7" s="160" t="str">
        <f>IFERROR(VLOOKUP(D7,'8月'!$H$3:$R$50,10,FALSE)&amp;"","")</f>
        <v/>
      </c>
      <c r="AS7" s="160" t="str">
        <f>IFERROR(VLOOKUP(D7,'8月'!$H$3:$R$50,11,FALSE)&amp;"","")</f>
        <v/>
      </c>
      <c r="AT7" s="5">
        <f>_xlfn.XLOOKUP(D7,'8月'!$H$3:$H$50,'8月'!$B$3:$B$50,0)</f>
        <v>0</v>
      </c>
      <c r="AU7" s="158">
        <f t="shared" si="2"/>
        <v>10</v>
      </c>
      <c r="AV7" s="19" t="str">
        <f>IFERROR(VLOOKUP(D7,'9月'!$H$3:$T$50,7,FALSE),"")</f>
        <v/>
      </c>
      <c r="AW7" s="5" t="str">
        <f>IFERROR(VLOOKUP(D7,'9月'!$H$3:$T$50,2,FALSE),"")</f>
        <v/>
      </c>
      <c r="AX7" s="5" t="str">
        <f>IFERROR(VLOOKUP(D7,'9月'!$H$3:$T$50,8,FALSE)&amp;"","")</f>
        <v/>
      </c>
      <c r="AY7" s="5" t="str">
        <f>IFERROR(VLOOKUP(D7,'9月'!$H$3:$R$50,9,FALSE)&amp;"","")</f>
        <v/>
      </c>
      <c r="AZ7" s="160" t="str">
        <f>IFERROR(VLOOKUP(D7,'9月'!$H$3:$R$50,10,FALSE)&amp;"","")</f>
        <v/>
      </c>
      <c r="BA7" s="160" t="str">
        <f>IFERROR(VLOOKUP(D7,'9月'!$H$3:$R$50,11,FALSE)&amp;"","")</f>
        <v/>
      </c>
      <c r="BB7" s="5">
        <f>_xlfn.XLOOKUP(D7,'9月'!$H$3:$H$50,'8月'!$B$3:$B$50,0)</f>
        <v>0</v>
      </c>
      <c r="BC7" s="158">
        <f t="shared" si="3"/>
        <v>10</v>
      </c>
      <c r="BD7" s="19">
        <f>IFERROR(VLOOKUP(D7,'10月'!$H$3:$T$50,7,FALSE),"")</f>
        <v>104</v>
      </c>
      <c r="BE7" s="5">
        <f>IFERROR(VLOOKUP(D7,'10月'!$H$3:$T$50,2,FALSE),"")</f>
        <v>19</v>
      </c>
      <c r="BF7" s="5" t="str">
        <f>IFERROR(VLOOKUP(D7,'10月'!$H$3:$T$50,8,FALSE)&amp;"","")</f>
        <v>85</v>
      </c>
      <c r="BG7" s="5" t="str">
        <f>IFERROR(VLOOKUP(D7,'10月'!$H$3:$R$50,9,FALSE)&amp;"","")</f>
        <v>16</v>
      </c>
      <c r="BH7" s="160" t="str">
        <f>IFERROR(VLOOKUP(D7,'10月'!$H$3:$R$50,10,FALSE)&amp;"","")</f>
        <v/>
      </c>
      <c r="BI7" s="160" t="str">
        <f>IFERROR(VLOOKUP(D7,'10月'!$H$3:$R$50,11,FALSE)&amp;"","")</f>
        <v/>
      </c>
      <c r="BJ7" s="5">
        <f>_xlfn.XLOOKUP(D7,'10月'!$H$3:$H$50,'8月'!$B$3:$B$50,0)</f>
        <v>1</v>
      </c>
      <c r="BK7" s="160">
        <f t="shared" si="4"/>
        <v>11</v>
      </c>
      <c r="BL7" s="162"/>
      <c r="BM7" s="126">
        <f t="shared" si="7"/>
        <v>104</v>
      </c>
      <c r="BN7" s="127">
        <f t="shared" si="8"/>
        <v>95</v>
      </c>
      <c r="BO7" s="127">
        <f t="shared" si="9"/>
        <v>105</v>
      </c>
      <c r="BP7" s="127">
        <f t="shared" si="10"/>
        <v>99</v>
      </c>
      <c r="BQ7" s="127" t="str">
        <f t="shared" si="11"/>
        <v/>
      </c>
      <c r="BR7" s="127" t="str">
        <f t="shared" si="12"/>
        <v/>
      </c>
      <c r="BS7" s="127">
        <f t="shared" si="13"/>
        <v>104</v>
      </c>
      <c r="BT7" s="155">
        <f t="shared" si="14"/>
        <v>101.4</v>
      </c>
      <c r="BU7" s="128">
        <f t="shared" si="15"/>
        <v>23.520000000000007</v>
      </c>
      <c r="BV7" s="466"/>
      <c r="BW7" s="443"/>
      <c r="BX7" s="4"/>
    </row>
    <row r="8" spans="1:76" ht="20.5" customHeight="1">
      <c r="A8" s="24">
        <f t="shared" si="23"/>
        <v>5</v>
      </c>
      <c r="B8" s="123" t="s">
        <v>214</v>
      </c>
      <c r="C8" s="139" t="s">
        <v>215</v>
      </c>
      <c r="D8" s="132" t="s">
        <v>655</v>
      </c>
      <c r="E8" s="340" t="s">
        <v>44</v>
      </c>
      <c r="F8" s="342">
        <v>21</v>
      </c>
      <c r="G8" s="409" t="s">
        <v>625</v>
      </c>
      <c r="H8" s="19">
        <f>IFERROR(VLOOKUP(D8,'4月'!$H$3:$T$46,7,FALSE),"")</f>
        <v>101</v>
      </c>
      <c r="I8" s="5">
        <f>IFERROR(VLOOKUP(D8,'4月'!$H$3:$T$46,2,FALSE),"")</f>
        <v>17</v>
      </c>
      <c r="J8" s="5" t="str">
        <f>IFERROR(VLOOKUP(D8,'4月'!$H$3:$T$46,8,FALSE)&amp;"","")</f>
        <v>84</v>
      </c>
      <c r="K8" s="5" t="str">
        <f>IFERROR(VLOOKUP(D8,'4月'!$H$3:$R$44,9,FALSE)&amp;"","")</f>
        <v/>
      </c>
      <c r="L8" s="5" t="str">
        <f>IFERROR(VLOOKUP(D8,'4月'!$H$3:$R$44,10,FALSE)&amp;"","")</f>
        <v/>
      </c>
      <c r="M8" s="5" t="str">
        <f>IFERROR(VLOOKUP(D8,'4月'!$H$3:$R$44,11,FALSE)&amp;"","")</f>
        <v/>
      </c>
      <c r="N8" s="5">
        <f>IFERROR(VLOOKUP(D8,'4月'!$H$3:$T$46,13,FALSE),0)</f>
        <v>1</v>
      </c>
      <c r="O8" s="158">
        <f t="shared" si="0"/>
        <v>1</v>
      </c>
      <c r="P8" s="19">
        <f>IFERROR(VLOOKUP(D8,'5月'!$H$3:$T$50,7,FALSE),"")</f>
        <v>107</v>
      </c>
      <c r="Q8" s="26">
        <f>IFERROR(VLOOKUP(D8,'5月'!$H$3:$T$50,2,FALSE),"")</f>
        <v>17</v>
      </c>
      <c r="R8" s="5" t="str">
        <f>IFERROR(VLOOKUP(D8,'5月'!$H$3:$T$50,8,FALSE)&amp;"","")</f>
        <v>90</v>
      </c>
      <c r="S8" s="5" t="str">
        <f>IFERROR(VLOOKUP(D8,'5月'!$H$3:$R$50,9,FALSE)&amp;"","")</f>
        <v/>
      </c>
      <c r="T8" s="5" t="str">
        <f>IFERROR(VLOOKUP(D8,'5月'!$H$3:$R$50,10,FALSE)&amp;"","")</f>
        <v/>
      </c>
      <c r="U8" s="5" t="str">
        <f>IFERROR(VLOOKUP(D8,'5月'!$H$3:$R$50,11,FALSE)&amp;"","")</f>
        <v/>
      </c>
      <c r="V8" s="5">
        <f>_xlfn.XLOOKUP(D8,'5月'!$H$3:$H$50,'5月'!$B$3:$B$50,0)</f>
        <v>1</v>
      </c>
      <c r="W8" s="158">
        <f t="shared" si="1"/>
        <v>2</v>
      </c>
      <c r="X8" s="19">
        <f>IFERROR(VLOOKUP(D8,'6月'!$H$3:$T$50,7,FALSE),"")</f>
        <v>111</v>
      </c>
      <c r="Y8" s="26">
        <f>IFERROR(VLOOKUP(D8,'6月'!$H$3:$T$50,2,FALSE),"")</f>
        <v>19</v>
      </c>
      <c r="Z8" s="5" t="str">
        <f>IFERROR(VLOOKUP(D8,'6月'!$H$3:$T$50,8,FALSE)&amp;"","")</f>
        <v>92</v>
      </c>
      <c r="AA8" s="5" t="str">
        <f>IFERROR(VLOOKUP(D8,'6月'!$H$3:$R$50,9,FALSE)&amp;"","")</f>
        <v/>
      </c>
      <c r="AB8" s="5" t="str">
        <f>IFERROR(VLOOKUP(D8,'6月'!$H$3:$R$50,10,FALSE)&amp;"","")</f>
        <v/>
      </c>
      <c r="AC8" s="5" t="str">
        <f>IFERROR(VLOOKUP(D8,'6月'!$H$3:$R$50,11,FALSE)&amp;"","")</f>
        <v/>
      </c>
      <c r="AD8" s="5">
        <f>_xlfn.XLOOKUP(D8,'6月'!$H$3:$H$50,'6月'!$B$3:$B$50,0)</f>
        <v>1</v>
      </c>
      <c r="AE8" s="158">
        <f t="shared" si="5"/>
        <v>3</v>
      </c>
      <c r="AF8" s="19">
        <f>IFERROR(VLOOKUP(D8,'7月'!$H$3:$T$50,7,FALSE),"")</f>
        <v>107</v>
      </c>
      <c r="AG8" s="5">
        <f>IFERROR(VLOOKUP(D8,'7月'!$H$3:$T$50,2,FALSE),"")</f>
        <v>21</v>
      </c>
      <c r="AH8" s="5" t="str">
        <f>IFERROR(VLOOKUP(D8,'7月'!$H$3:$T$50,8,FALSE)&amp;"","")</f>
        <v>86</v>
      </c>
      <c r="AI8" s="5" t="str">
        <f>IFERROR(VLOOKUP(D8,'7月'!$H$3:$R$50,9,FALSE)&amp;"","")</f>
        <v/>
      </c>
      <c r="AJ8" s="5" t="str">
        <f>IFERROR(VLOOKUP(D8,'7月'!$H$3:$R$50,10,FALSE)&amp;"","")</f>
        <v/>
      </c>
      <c r="AK8" s="5" t="str">
        <f>IFERROR(VLOOKUP(D8,'7月'!$H$3:$R$50,11,FALSE)&amp;"","")</f>
        <v/>
      </c>
      <c r="AL8" s="5">
        <f>_xlfn.XLOOKUP(D8,'7月'!$H$3:$H$50,'7月'!$B$3:$B$50,0)</f>
        <v>1</v>
      </c>
      <c r="AM8" s="158">
        <f t="shared" si="6"/>
        <v>4</v>
      </c>
      <c r="AN8" s="19">
        <f>IFERROR(VLOOKUP(D8,'8月'!$H$3:$T$50,7,FALSE),"")</f>
        <v>98</v>
      </c>
      <c r="AO8" s="5">
        <f>IFERROR(VLOOKUP(D8,'8月'!$H$3:$T$50,2,FALSE),"")</f>
        <v>21</v>
      </c>
      <c r="AP8" s="5" t="str">
        <f>IFERROR(VLOOKUP(D8,'8月'!$H$3:$T$50,8,FALSE)&amp;"","")</f>
        <v>77</v>
      </c>
      <c r="AQ8" s="160" t="str">
        <f>IFERROR(VLOOKUP(D8,'8月'!$H$3:$R$50,9,FALSE)&amp;"","")</f>
        <v>8</v>
      </c>
      <c r="AR8" s="160" t="str">
        <f>IFERROR(VLOOKUP(D8,'8月'!$H$3:$R$50,10,FALSE)&amp;"","")</f>
        <v/>
      </c>
      <c r="AS8" s="160" t="str">
        <f>IFERROR(VLOOKUP(D8,'8月'!$H$3:$R$50,11,FALSE)&amp;"","")</f>
        <v/>
      </c>
      <c r="AT8" s="5">
        <f>_xlfn.XLOOKUP(D8,'8月'!$H$3:$H$50,'8月'!$B$3:$B$50,0)</f>
        <v>1</v>
      </c>
      <c r="AU8" s="158">
        <f t="shared" si="2"/>
        <v>5</v>
      </c>
      <c r="AV8" s="19">
        <f>IFERROR(VLOOKUP(D8,'9月'!$H$3:$T$50,7,FALSE),"")</f>
        <v>98</v>
      </c>
      <c r="AW8" s="5">
        <f>IFERROR(VLOOKUP(D8,'9月'!$H$3:$T$50,2,FALSE),"")</f>
        <v>21</v>
      </c>
      <c r="AX8" s="5" t="str">
        <f>IFERROR(VLOOKUP(D8,'9月'!$H$3:$T$50,8,FALSE)&amp;"","")</f>
        <v>77</v>
      </c>
      <c r="AY8" s="5" t="str">
        <f>IFERROR(VLOOKUP(D8,'9月'!$H$3:$R$50,9,FALSE)&amp;"","")</f>
        <v/>
      </c>
      <c r="AZ8" s="160" t="str">
        <f>IFERROR(VLOOKUP(D8,'9月'!$H$3:$R$50,10,FALSE)&amp;"","")</f>
        <v/>
      </c>
      <c r="BA8" s="160" t="str">
        <f>IFERROR(VLOOKUP(D8,'9月'!$H$3:$R$50,11,FALSE)&amp;"","")</f>
        <v/>
      </c>
      <c r="BB8" s="5">
        <f>_xlfn.XLOOKUP(D8,'9月'!$H$3:$H$50,'8月'!$B$3:$B$50,0)</f>
        <v>1</v>
      </c>
      <c r="BC8" s="158">
        <f t="shared" si="3"/>
        <v>6</v>
      </c>
      <c r="BD8" s="19">
        <f>IFERROR(VLOOKUP(D8,'10月'!$H$3:$T$50,7,FALSE),"")</f>
        <v>105</v>
      </c>
      <c r="BE8" s="5">
        <f>IFERROR(VLOOKUP(D8,'10月'!$H$3:$T$50,2,FALSE),"")</f>
        <v>21</v>
      </c>
      <c r="BF8" s="5" t="str">
        <f>IFERROR(VLOOKUP(D8,'10月'!$H$3:$T$50,8,FALSE)&amp;"","")</f>
        <v>84</v>
      </c>
      <c r="BG8" s="5" t="str">
        <f>IFERROR(VLOOKUP(D8,'10月'!$H$3:$R$50,9,FALSE)&amp;"","")</f>
        <v>18</v>
      </c>
      <c r="BH8" s="160" t="str">
        <f>IFERROR(VLOOKUP(D8,'10月'!$H$3:$R$50,10,FALSE)&amp;"","")</f>
        <v/>
      </c>
      <c r="BI8" s="160" t="str">
        <f>IFERROR(VLOOKUP(D8,'10月'!$H$3:$R$50,11,FALSE)&amp;"","")</f>
        <v/>
      </c>
      <c r="BJ8" s="5">
        <f>_xlfn.XLOOKUP(D8,'10月'!$H$3:$H$50,'8月'!$B$3:$B$50,0)</f>
        <v>1</v>
      </c>
      <c r="BK8" s="160">
        <f t="shared" si="4"/>
        <v>7</v>
      </c>
      <c r="BL8" s="165"/>
      <c r="BM8" s="126">
        <f t="shared" si="7"/>
        <v>101</v>
      </c>
      <c r="BN8" s="127">
        <f t="shared" si="8"/>
        <v>107</v>
      </c>
      <c r="BO8" s="127">
        <f t="shared" si="9"/>
        <v>111</v>
      </c>
      <c r="BP8" s="127">
        <f t="shared" si="10"/>
        <v>107</v>
      </c>
      <c r="BQ8" s="127">
        <f t="shared" si="11"/>
        <v>98</v>
      </c>
      <c r="BR8" s="127">
        <f t="shared" si="12"/>
        <v>98</v>
      </c>
      <c r="BS8" s="127">
        <f t="shared" si="13"/>
        <v>105</v>
      </c>
      <c r="BT8" s="155">
        <f t="shared" si="14"/>
        <v>103.85714285714286</v>
      </c>
      <c r="BU8" s="128">
        <f t="shared" si="15"/>
        <v>25.485714285714291</v>
      </c>
      <c r="BV8" s="466"/>
      <c r="BW8" s="443"/>
      <c r="BX8" s="134"/>
    </row>
    <row r="9" spans="1:76" ht="20.5" customHeight="1">
      <c r="A9" s="24">
        <f t="shared" si="23"/>
        <v>6</v>
      </c>
      <c r="B9" s="75" t="s">
        <v>144</v>
      </c>
      <c r="C9" s="76" t="s">
        <v>126</v>
      </c>
      <c r="D9" s="132" t="s">
        <v>656</v>
      </c>
      <c r="E9" s="340" t="s">
        <v>40</v>
      </c>
      <c r="F9" s="343">
        <v>23</v>
      </c>
      <c r="G9" s="5" t="s">
        <v>569</v>
      </c>
      <c r="H9" s="19">
        <f>IFERROR(VLOOKUP(D9,'4月'!$H$3:$T$46,7,FALSE),"")</f>
        <v>104</v>
      </c>
      <c r="I9" s="5">
        <f>IFERROR(VLOOKUP(D9,'4月'!$H$3:$T$46,2,FALSE),"")</f>
        <v>27</v>
      </c>
      <c r="J9" s="5" t="str">
        <f>IFERROR(VLOOKUP(D9,'4月'!$H$3:$T$46,8,FALSE)&amp;"","")</f>
        <v>77</v>
      </c>
      <c r="K9" s="5" t="str">
        <f>IFERROR(VLOOKUP(D9,'4月'!$H$3:$R$44,9,FALSE)&amp;"","")</f>
        <v>5</v>
      </c>
      <c r="L9" s="5" t="str">
        <f>IFERROR(VLOOKUP(D9,'4月'!$H$3:$R$44,10,FALSE)&amp;"","")</f>
        <v/>
      </c>
      <c r="M9" s="5" t="str">
        <f>IFERROR(VLOOKUP(D9,'4月'!$H$3:$R$44,11,FALSE)&amp;"","")</f>
        <v/>
      </c>
      <c r="N9" s="5">
        <f>IFERROR(VLOOKUP(D9,'4月'!$H$3:$T$46,13,FALSE),0)</f>
        <v>6</v>
      </c>
      <c r="O9" s="158">
        <f t="shared" si="0"/>
        <v>6</v>
      </c>
      <c r="P9" s="19">
        <f>IFERROR(VLOOKUP(D9,'5月'!$H$3:$T$50,7,FALSE),"")</f>
        <v>97</v>
      </c>
      <c r="Q9" s="26">
        <f>IFERROR(VLOOKUP(D9,'5月'!$H$3:$T$50,2,FALSE),"")</f>
        <v>27</v>
      </c>
      <c r="R9" s="387" t="str">
        <f>IFERROR(VLOOKUP(D9,'5月'!$H$3:$T$50,8,FALSE)&amp;"","")</f>
        <v>70</v>
      </c>
      <c r="S9" s="5" t="str">
        <f>IFERROR(VLOOKUP(D9,'5月'!$H$3:$R$50,9,FALSE)&amp;"","")</f>
        <v>3</v>
      </c>
      <c r="T9" s="5" t="str">
        <f>IFERROR(VLOOKUP(D9,'5月'!$H$3:$R$50,10,FALSE)&amp;"","")</f>
        <v>3</v>
      </c>
      <c r="U9" s="5" t="str">
        <f>IFERROR(VLOOKUP(D9,'5月'!$H$3:$R$50,11,FALSE)&amp;"","")</f>
        <v/>
      </c>
      <c r="V9" s="5">
        <f>_xlfn.XLOOKUP(D9,'5月'!$H$3:$H$50,'5月'!$B$3:$B$50,0)</f>
        <v>18</v>
      </c>
      <c r="W9" s="158">
        <f t="shared" si="1"/>
        <v>24</v>
      </c>
      <c r="X9" s="19" t="str">
        <f>IFERROR(VLOOKUP(D9,'6月'!$H$3:$T$50,7,FALSE),"")</f>
        <v/>
      </c>
      <c r="Y9" s="26" t="str">
        <f>IFERROR(VLOOKUP(D9,'6月'!$H$3:$T$50,2,FALSE),"")</f>
        <v/>
      </c>
      <c r="Z9" s="5" t="str">
        <f>IFERROR(VLOOKUP(D9,'6月'!$H$3:$T$50,8,FALSE)&amp;"","")</f>
        <v/>
      </c>
      <c r="AA9" s="5" t="str">
        <f>IFERROR(VLOOKUP(D9,'6月'!$H$3:$R$50,9,FALSE)&amp;"","")</f>
        <v/>
      </c>
      <c r="AB9" s="5" t="str">
        <f>IFERROR(VLOOKUP(D9,'6月'!$H$3:$R$50,10,FALSE)&amp;"","")</f>
        <v/>
      </c>
      <c r="AC9" s="5" t="str">
        <f>IFERROR(VLOOKUP(D9,'6月'!$H$3:$R$50,11,FALSE)&amp;"","")</f>
        <v/>
      </c>
      <c r="AD9" s="5">
        <f>_xlfn.XLOOKUP(D9,'6月'!$H$3:$H$50,'6月'!$B$3:$B$50,0)</f>
        <v>0</v>
      </c>
      <c r="AE9" s="158">
        <f t="shared" si="5"/>
        <v>24</v>
      </c>
      <c r="AF9" s="19">
        <f>IFERROR(VLOOKUP(D9,'7月'!$H$3:$T$50,7,FALSE),"")</f>
        <v>107</v>
      </c>
      <c r="AG9" s="5">
        <f>IFERROR(VLOOKUP(D9,'7月'!$H$3:$T$50,2,FALSE),"")</f>
        <v>23</v>
      </c>
      <c r="AH9" s="5" t="str">
        <f>IFERROR(VLOOKUP(D9,'7月'!$H$3:$T$50,8,FALSE)&amp;"","")</f>
        <v>84</v>
      </c>
      <c r="AI9" s="5" t="str">
        <f>IFERROR(VLOOKUP(D9,'7月'!$H$3:$R$50,9,FALSE)&amp;"","")</f>
        <v/>
      </c>
      <c r="AJ9" s="5" t="str">
        <f>IFERROR(VLOOKUP(D9,'7月'!$H$3:$R$50,10,FALSE)&amp;"","")</f>
        <v/>
      </c>
      <c r="AK9" s="5" t="str">
        <f>IFERROR(VLOOKUP(D9,'7月'!$H$3:$R$50,11,FALSE)&amp;"","")</f>
        <v/>
      </c>
      <c r="AL9" s="5">
        <f>_xlfn.XLOOKUP(D9,'7月'!$H$3:$H$50,'7月'!$B$3:$B$50,0)</f>
        <v>1</v>
      </c>
      <c r="AM9" s="158">
        <f t="shared" si="6"/>
        <v>25</v>
      </c>
      <c r="AN9" s="19" t="str">
        <f>IFERROR(VLOOKUP(D9,'8月'!$H$3:$T$50,7,FALSE),"")</f>
        <v/>
      </c>
      <c r="AO9" s="5" t="str">
        <f>IFERROR(VLOOKUP(D9,'8月'!$H$3:$T$50,2,FALSE),"")</f>
        <v/>
      </c>
      <c r="AP9" s="5" t="str">
        <f>IFERROR(VLOOKUP(D9,'8月'!$H$3:$T$50,8,FALSE)&amp;"","")</f>
        <v/>
      </c>
      <c r="AQ9" s="160" t="str">
        <f>IFERROR(VLOOKUP(D9,'8月'!$H$3:$R$50,9,FALSE)&amp;"","")</f>
        <v/>
      </c>
      <c r="AR9" s="160" t="str">
        <f>IFERROR(VLOOKUP(D9,'8月'!$H$3:$R$50,10,FALSE)&amp;"","")</f>
        <v/>
      </c>
      <c r="AS9" s="160" t="str">
        <f>IFERROR(VLOOKUP(D9,'8月'!$H$3:$R$50,11,FALSE)&amp;"","")</f>
        <v/>
      </c>
      <c r="AT9" s="5">
        <f>_xlfn.XLOOKUP(D9,'8月'!$H$3:$H$50,'8月'!$B$3:$B$50,0)</f>
        <v>0</v>
      </c>
      <c r="AU9" s="158">
        <f t="shared" si="2"/>
        <v>25</v>
      </c>
      <c r="AV9" s="19" t="str">
        <f>IFERROR(VLOOKUP(D9,'9月'!$H$3:$T$50,7,FALSE),"")</f>
        <v/>
      </c>
      <c r="AW9" s="5" t="str">
        <f>IFERROR(VLOOKUP(D9,'9月'!$H$3:$T$50,2,FALSE),"")</f>
        <v/>
      </c>
      <c r="AX9" s="5" t="str">
        <f>IFERROR(VLOOKUP(D9,'9月'!$H$3:$T$50,8,FALSE)&amp;"","")</f>
        <v/>
      </c>
      <c r="AY9" s="5" t="str">
        <f>IFERROR(VLOOKUP(D9,'9月'!$H$3:$R$50,9,FALSE)&amp;"","")</f>
        <v/>
      </c>
      <c r="AZ9" s="160" t="str">
        <f>IFERROR(VLOOKUP(D9,'9月'!$H$3:$R$50,10,FALSE)&amp;"","")</f>
        <v/>
      </c>
      <c r="BA9" s="160" t="str">
        <f>IFERROR(VLOOKUP(D9,'9月'!$H$3:$R$50,11,FALSE)&amp;"","")</f>
        <v/>
      </c>
      <c r="BB9" s="5">
        <f>_xlfn.XLOOKUP(D9,'9月'!$H$3:$H$50,'8月'!$B$3:$B$50,0)</f>
        <v>0</v>
      </c>
      <c r="BC9" s="158">
        <f t="shared" si="3"/>
        <v>25</v>
      </c>
      <c r="BD9" s="19" t="str">
        <f>IFERROR(VLOOKUP(D9,'10月'!$H$3:$T$50,7,FALSE),"")</f>
        <v/>
      </c>
      <c r="BE9" s="5" t="str">
        <f>IFERROR(VLOOKUP(D9,'10月'!$H$3:$T$50,2,FALSE),"")</f>
        <v/>
      </c>
      <c r="BF9" s="5" t="str">
        <f>IFERROR(VLOOKUP(D9,'10月'!$H$3:$T$50,8,FALSE)&amp;"","")</f>
        <v/>
      </c>
      <c r="BG9" s="5" t="str">
        <f>IFERROR(VLOOKUP(D9,'10月'!$H$3:$R$50,9,FALSE)&amp;"","")</f>
        <v/>
      </c>
      <c r="BH9" s="160" t="str">
        <f>IFERROR(VLOOKUP(D9,'10月'!$H$3:$R$50,10,FALSE)&amp;"","")</f>
        <v/>
      </c>
      <c r="BI9" s="160" t="str">
        <f>IFERROR(VLOOKUP(D9,'10月'!$H$3:$R$50,11,FALSE)&amp;"","")</f>
        <v/>
      </c>
      <c r="BJ9" s="5">
        <f>_xlfn.XLOOKUP(D9,'10月'!$H$3:$H$50,'8月'!$B$3:$B$50,0)</f>
        <v>0</v>
      </c>
      <c r="BK9" s="160">
        <f t="shared" si="4"/>
        <v>25</v>
      </c>
      <c r="BL9" s="162"/>
      <c r="BM9" s="126">
        <f t="shared" si="7"/>
        <v>104</v>
      </c>
      <c r="BN9" s="127">
        <f t="shared" si="8"/>
        <v>97</v>
      </c>
      <c r="BO9" s="127" t="str">
        <f t="shared" si="9"/>
        <v/>
      </c>
      <c r="BP9" s="127">
        <f t="shared" si="10"/>
        <v>107</v>
      </c>
      <c r="BQ9" s="127" t="str">
        <f t="shared" si="11"/>
        <v/>
      </c>
      <c r="BR9" s="127" t="str">
        <f t="shared" si="12"/>
        <v/>
      </c>
      <c r="BS9" s="127" t="str">
        <f t="shared" si="13"/>
        <v/>
      </c>
      <c r="BT9" s="155">
        <f t="shared" si="14"/>
        <v>102.66666666666667</v>
      </c>
      <c r="BU9" s="128">
        <f t="shared" si="15"/>
        <v>24.533333333333339</v>
      </c>
      <c r="BV9" s="466"/>
      <c r="BW9" s="443"/>
      <c r="BX9" s="134"/>
    </row>
    <row r="10" spans="1:76" ht="20.5" customHeight="1">
      <c r="A10" s="24">
        <f t="shared" si="23"/>
        <v>7</v>
      </c>
      <c r="B10" s="132" t="s">
        <v>136</v>
      </c>
      <c r="C10" s="133" t="s">
        <v>62</v>
      </c>
      <c r="D10" s="132" t="s">
        <v>657</v>
      </c>
      <c r="E10" s="340" t="s">
        <v>40</v>
      </c>
      <c r="F10" s="341">
        <v>16</v>
      </c>
      <c r="G10" s="11" t="s">
        <v>652</v>
      </c>
      <c r="H10" s="19">
        <f>IFERROR(VLOOKUP(D10,'4月'!$H$3:$T$46,7,FALSE),"")</f>
        <v>100</v>
      </c>
      <c r="I10" s="5">
        <f>IFERROR(VLOOKUP(D10,'4月'!$H$3:$T$46,2,FALSE),"")</f>
        <v>24</v>
      </c>
      <c r="J10" s="5" t="str">
        <f>IFERROR(VLOOKUP(D10,'4月'!$H$3:$T$46,8,FALSE)&amp;"","")</f>
        <v>76</v>
      </c>
      <c r="K10" s="5" t="str">
        <f>IFERROR(VLOOKUP(D10,'4月'!$H$3:$R$44,9,FALSE)&amp;"","")</f>
        <v/>
      </c>
      <c r="L10" s="5" t="str">
        <f>IFERROR(VLOOKUP(D10,'4月'!$H$3:$R$44,10,FALSE)&amp;"","")</f>
        <v/>
      </c>
      <c r="M10" s="5" t="str">
        <f>IFERROR(VLOOKUP(D10,'4月'!$H$3:$R$44,11,FALSE)&amp;"","")</f>
        <v/>
      </c>
      <c r="N10" s="5">
        <f>IFERROR(VLOOKUP(D10,'4月'!$H$3:$T$46,13,FALSE),0)</f>
        <v>8</v>
      </c>
      <c r="O10" s="158">
        <f t="shared" si="0"/>
        <v>8</v>
      </c>
      <c r="P10" s="19">
        <f>IFERROR(VLOOKUP(D10,'5月'!$H$3:$T$50,7,FALSE),"")</f>
        <v>100</v>
      </c>
      <c r="Q10" s="26">
        <f>IFERROR(VLOOKUP(D10,'5月'!$H$3:$T$50,2,FALSE),"")</f>
        <v>24</v>
      </c>
      <c r="R10" s="5" t="str">
        <f>IFERROR(VLOOKUP(D10,'5月'!$H$3:$T$50,8,FALSE)&amp;"","")</f>
        <v>76</v>
      </c>
      <c r="S10" s="5" t="str">
        <f>IFERROR(VLOOKUP(D10,'5月'!$H$3:$R$50,9,FALSE)&amp;"","")</f>
        <v/>
      </c>
      <c r="T10" s="5" t="str">
        <f>IFERROR(VLOOKUP(D10,'5月'!$H$3:$R$50,10,FALSE)&amp;"","")</f>
        <v/>
      </c>
      <c r="U10" s="5" t="str">
        <f>IFERROR(VLOOKUP(D10,'5月'!$H$3:$R$50,11,FALSE)&amp;"","")</f>
        <v/>
      </c>
      <c r="V10" s="5">
        <f>_xlfn.XLOOKUP(D10,'5月'!$H$3:$H$50,'5月'!$B$3:$B$50,0)</f>
        <v>4</v>
      </c>
      <c r="W10" s="158">
        <f t="shared" si="1"/>
        <v>12</v>
      </c>
      <c r="X10" s="19" t="str">
        <f>IFERROR(VLOOKUP(D10,'6月'!$H$3:$T$50,7,FALSE),"")</f>
        <v/>
      </c>
      <c r="Y10" s="26" t="str">
        <f>IFERROR(VLOOKUP(D10,'6月'!$H$3:$T$50,2,FALSE),"")</f>
        <v/>
      </c>
      <c r="Z10" s="5" t="str">
        <f>IFERROR(VLOOKUP(D10,'6月'!$H$3:$T$50,8,FALSE)&amp;"","")</f>
        <v/>
      </c>
      <c r="AA10" s="5" t="str">
        <f>IFERROR(VLOOKUP(D10,'6月'!$H$3:$R$50,9,FALSE)&amp;"","")</f>
        <v/>
      </c>
      <c r="AB10" s="5" t="str">
        <f>IFERROR(VLOOKUP(D10,'6月'!$H$3:$R$50,10,FALSE)&amp;"","")</f>
        <v/>
      </c>
      <c r="AC10" s="5" t="str">
        <f>IFERROR(VLOOKUP(D10,'6月'!$H$3:$R$50,11,FALSE)&amp;"","")</f>
        <v/>
      </c>
      <c r="AD10" s="5">
        <f>_xlfn.XLOOKUP(D10,'6月'!$H$3:$H$50,'6月'!$B$3:$B$50,0)</f>
        <v>0</v>
      </c>
      <c r="AE10" s="158">
        <f t="shared" si="5"/>
        <v>12</v>
      </c>
      <c r="AF10" s="19">
        <f>IFERROR(VLOOKUP(D10,'7月'!$H$3:$T$50,7,FALSE),"")</f>
        <v>88</v>
      </c>
      <c r="AG10" s="5">
        <f>IFERROR(VLOOKUP(D10,'7月'!$H$3:$T$50,2,FALSE),"")</f>
        <v>24</v>
      </c>
      <c r="AH10" s="386" t="str">
        <f>IFERROR(VLOOKUP(D10,'7月'!$H$3:$T$50,8,FALSE)&amp;"","")</f>
        <v>64</v>
      </c>
      <c r="AI10" s="5" t="str">
        <f>IFERROR(VLOOKUP(D10,'7月'!$H$3:$R$50,9,FALSE)&amp;"","")</f>
        <v>5</v>
      </c>
      <c r="AJ10" s="5" t="str">
        <f>IFERROR(VLOOKUP(D10,'7月'!$H$3:$R$50,10,FALSE)&amp;"","")</f>
        <v/>
      </c>
      <c r="AK10" s="5" t="str">
        <f>IFERROR(VLOOKUP(D10,'7月'!$H$3:$R$50,11,FALSE)&amp;"","")</f>
        <v/>
      </c>
      <c r="AL10" s="5">
        <f>_xlfn.XLOOKUP(D10,'7月'!$H$3:$H$50,'7月'!$B$3:$B$50,0)</f>
        <v>21</v>
      </c>
      <c r="AM10" s="158">
        <f t="shared" si="6"/>
        <v>33</v>
      </c>
      <c r="AN10" s="19">
        <f>IFERROR(VLOOKUP(D10,'8月'!$H$3:$T$50,7,FALSE),"")</f>
        <v>93</v>
      </c>
      <c r="AO10" s="5">
        <f>IFERROR(VLOOKUP(D10,'8月'!$H$3:$T$50,2,FALSE),"")</f>
        <v>16</v>
      </c>
      <c r="AP10" s="5" t="str">
        <f>IFERROR(VLOOKUP(D10,'8月'!$H$3:$T$50,8,FALSE)&amp;"","")</f>
        <v>77</v>
      </c>
      <c r="AQ10" s="160" t="str">
        <f>IFERROR(VLOOKUP(D10,'8月'!$H$3:$R$50,9,FALSE)&amp;"","")</f>
        <v/>
      </c>
      <c r="AR10" s="160" t="str">
        <f>IFERROR(VLOOKUP(D10,'8月'!$H$3:$R$50,10,FALSE)&amp;"","")</f>
        <v/>
      </c>
      <c r="AS10" s="160" t="str">
        <f>IFERROR(VLOOKUP(D10,'8月'!$H$3:$R$50,11,FALSE)&amp;"","")</f>
        <v/>
      </c>
      <c r="AT10" s="5">
        <f>_xlfn.XLOOKUP(D10,'8月'!$H$3:$H$50,'8月'!$B$3:$B$50,0)</f>
        <v>2</v>
      </c>
      <c r="AU10" s="158">
        <f t="shared" si="2"/>
        <v>35</v>
      </c>
      <c r="AV10" s="19">
        <f>IFERROR(VLOOKUP(D10,'9月'!$H$3:$T$50,7,FALSE),"")</f>
        <v>98</v>
      </c>
      <c r="AW10" s="5">
        <f>IFERROR(VLOOKUP(D10,'9月'!$H$3:$T$50,2,FALSE),"")</f>
        <v>16</v>
      </c>
      <c r="AX10" s="5" t="str">
        <f>IFERROR(VLOOKUP(D10,'9月'!$H$3:$T$50,8,FALSE)&amp;"","")</f>
        <v>82</v>
      </c>
      <c r="AY10" s="5" t="str">
        <f>IFERROR(VLOOKUP(D10,'9月'!$H$3:$R$50,9,FALSE)&amp;"","")</f>
        <v/>
      </c>
      <c r="AZ10" s="160" t="str">
        <f>IFERROR(VLOOKUP(D10,'9月'!$H$3:$R$50,10,FALSE)&amp;"","")</f>
        <v/>
      </c>
      <c r="BA10" s="160" t="str">
        <f>IFERROR(VLOOKUP(D10,'9月'!$H$3:$R$50,11,FALSE)&amp;"","")</f>
        <v/>
      </c>
      <c r="BB10" s="5">
        <f>_xlfn.XLOOKUP(D10,'9月'!$H$3:$H$50,'8月'!$B$3:$B$50,0)</f>
        <v>1</v>
      </c>
      <c r="BC10" s="158">
        <f t="shared" si="3"/>
        <v>36</v>
      </c>
      <c r="BD10" s="19">
        <f>IFERROR(VLOOKUP(D10,'10月'!$H$3:$T$50,7,FALSE),"")</f>
        <v>101</v>
      </c>
      <c r="BE10" s="5">
        <f>IFERROR(VLOOKUP(D10,'10月'!$H$3:$T$50,2,FALSE),"")</f>
        <v>16</v>
      </c>
      <c r="BF10" s="5" t="str">
        <f>IFERROR(VLOOKUP(D10,'10月'!$H$3:$T$50,8,FALSE)&amp;"","")</f>
        <v>85</v>
      </c>
      <c r="BG10" s="5" t="str">
        <f>IFERROR(VLOOKUP(D10,'10月'!$H$3:$R$50,9,FALSE)&amp;"","")</f>
        <v/>
      </c>
      <c r="BH10" s="160" t="str">
        <f>IFERROR(VLOOKUP(D10,'10月'!$H$3:$R$50,10,FALSE)&amp;"","")</f>
        <v/>
      </c>
      <c r="BI10" s="160" t="str">
        <f>IFERROR(VLOOKUP(D10,'10月'!$H$3:$R$50,11,FALSE)&amp;"","")</f>
        <v/>
      </c>
      <c r="BJ10" s="5">
        <f>_xlfn.XLOOKUP(D10,'10月'!$H$3:$H$50,'8月'!$B$3:$B$50,0)</f>
        <v>1</v>
      </c>
      <c r="BK10" s="160">
        <f t="shared" si="4"/>
        <v>37</v>
      </c>
      <c r="BL10" s="162"/>
      <c r="BM10" s="126">
        <f t="shared" si="7"/>
        <v>100</v>
      </c>
      <c r="BN10" s="127">
        <f t="shared" si="8"/>
        <v>100</v>
      </c>
      <c r="BO10" s="127" t="str">
        <f t="shared" si="9"/>
        <v/>
      </c>
      <c r="BP10" s="127">
        <f t="shared" si="10"/>
        <v>88</v>
      </c>
      <c r="BQ10" s="127">
        <f t="shared" si="11"/>
        <v>93</v>
      </c>
      <c r="BR10" s="127">
        <f t="shared" si="12"/>
        <v>98</v>
      </c>
      <c r="BS10" s="127">
        <f t="shared" si="13"/>
        <v>101</v>
      </c>
      <c r="BT10" s="155">
        <f t="shared" si="14"/>
        <v>96.666666666666671</v>
      </c>
      <c r="BU10" s="128">
        <f>IFERROR(MIN((((BT10-72)*0.8)*0.8),36),"-")</f>
        <v>15.786666666666671</v>
      </c>
      <c r="BV10" s="465" t="s">
        <v>773</v>
      </c>
      <c r="BW10" s="16"/>
      <c r="BX10" s="4"/>
    </row>
    <row r="11" spans="1:76" ht="20.5" customHeight="1">
      <c r="A11" s="24">
        <f t="shared" si="23"/>
        <v>8</v>
      </c>
      <c r="B11" s="75" t="s">
        <v>139</v>
      </c>
      <c r="C11" s="76" t="s">
        <v>118</v>
      </c>
      <c r="D11" s="123" t="s">
        <v>162</v>
      </c>
      <c r="E11" s="340" t="s">
        <v>40</v>
      </c>
      <c r="F11" s="341">
        <v>25</v>
      </c>
      <c r="G11" s="5"/>
      <c r="H11" s="19">
        <f>IFERROR(VLOOKUP(D11,'4月'!$H$3:$T$46,7,FALSE),"")</f>
        <v>106</v>
      </c>
      <c r="I11" s="5">
        <f>IFERROR(VLOOKUP(D11,'4月'!$H$3:$T$46,2,FALSE),"")</f>
        <v>25</v>
      </c>
      <c r="J11" s="5" t="str">
        <f>IFERROR(VLOOKUP(D11,'4月'!$H$3:$T$46,8,FALSE)&amp;"","")</f>
        <v>81</v>
      </c>
      <c r="K11" s="5" t="str">
        <f>IFERROR(VLOOKUP(D11,'4月'!$H$3:$R$44,9,FALSE)&amp;"","")</f>
        <v/>
      </c>
      <c r="L11" s="5" t="str">
        <f>IFERROR(VLOOKUP(D11,'4月'!$H$3:$R$44,10,FALSE)&amp;"","")</f>
        <v>14</v>
      </c>
      <c r="M11" s="5" t="str">
        <f>IFERROR(VLOOKUP(D11,'4月'!$H$3:$R$44,11,FALSE)&amp;"","")</f>
        <v/>
      </c>
      <c r="N11" s="5">
        <f>IFERROR(VLOOKUP(D11,'4月'!$H$3:$T$46,13,FALSE),0)</f>
        <v>2</v>
      </c>
      <c r="O11" s="158">
        <f t="shared" si="0"/>
        <v>2</v>
      </c>
      <c r="P11" s="19" t="str">
        <f>IFERROR(VLOOKUP(D11,'5月'!$H$3:$T$50,7,FALSE),"")</f>
        <v/>
      </c>
      <c r="Q11" s="26" t="str">
        <f>IFERROR(VLOOKUP(D11,'5月'!$H$3:$T$50,2,FALSE),"")</f>
        <v/>
      </c>
      <c r="R11" s="5" t="str">
        <f>IFERROR(VLOOKUP(D11,'5月'!$H$3:$T$50,8,FALSE)&amp;"","")</f>
        <v/>
      </c>
      <c r="S11" s="5" t="str">
        <f>IFERROR(VLOOKUP(D11,'5月'!$H$3:$R$50,9,FALSE)&amp;"","")</f>
        <v/>
      </c>
      <c r="T11" s="5" t="str">
        <f>IFERROR(VLOOKUP(D11,'5月'!$H$3:$R$50,10,FALSE)&amp;"","")</f>
        <v/>
      </c>
      <c r="U11" s="5" t="str">
        <f>IFERROR(VLOOKUP(D11,'5月'!$H$3:$R$50,11,FALSE)&amp;"","")</f>
        <v/>
      </c>
      <c r="V11" s="5">
        <f>_xlfn.XLOOKUP(D11,'5月'!$H$3:$H$50,'5月'!$B$3:$B$50,0)</f>
        <v>0</v>
      </c>
      <c r="W11" s="158">
        <f t="shared" si="1"/>
        <v>2</v>
      </c>
      <c r="X11" s="19" t="str">
        <f>IFERROR(VLOOKUP(D11,'6月'!$H$3:$T$50,7,FALSE),"")</f>
        <v/>
      </c>
      <c r="Y11" s="26" t="str">
        <f>IFERROR(VLOOKUP(D11,'6月'!$H$3:$T$50,2,FALSE),"")</f>
        <v/>
      </c>
      <c r="Z11" s="5" t="str">
        <f>IFERROR(VLOOKUP(D11,'6月'!$H$3:$T$50,8,FALSE)&amp;"","")</f>
        <v/>
      </c>
      <c r="AA11" s="5" t="str">
        <f>IFERROR(VLOOKUP(D11,'6月'!$H$3:$R$50,9,FALSE)&amp;"","")</f>
        <v/>
      </c>
      <c r="AB11" s="5" t="str">
        <f>IFERROR(VLOOKUP(D11,'6月'!$H$3:$R$50,10,FALSE)&amp;"","")</f>
        <v/>
      </c>
      <c r="AC11" s="5" t="str">
        <f>IFERROR(VLOOKUP(D11,'6月'!$H$3:$R$50,11,FALSE)&amp;"","")</f>
        <v/>
      </c>
      <c r="AD11" s="5">
        <f>_xlfn.XLOOKUP(D11,'6月'!$H$3:$H$50,'6月'!$B$3:$B$50,0)</f>
        <v>0</v>
      </c>
      <c r="AE11" s="158">
        <f t="shared" si="5"/>
        <v>2</v>
      </c>
      <c r="AF11" s="19" t="str">
        <f>IFERROR(VLOOKUP(D11,'7月'!$H$3:$T$50,7,FALSE),"")</f>
        <v/>
      </c>
      <c r="AG11" s="5" t="str">
        <f>IFERROR(VLOOKUP(D11,'7月'!$H$3:$T$50,2,FALSE),"")</f>
        <v/>
      </c>
      <c r="AH11" s="5" t="str">
        <f>IFERROR(VLOOKUP(D11,'7月'!$H$3:$T$50,8,FALSE)&amp;"","")</f>
        <v/>
      </c>
      <c r="AI11" s="5" t="str">
        <f>IFERROR(VLOOKUP(D11,'7月'!$H$3:$R$50,9,FALSE)&amp;"","")</f>
        <v/>
      </c>
      <c r="AJ11" s="5" t="str">
        <f>IFERROR(VLOOKUP(D11,'7月'!$H$3:$R$50,10,FALSE)&amp;"","")</f>
        <v/>
      </c>
      <c r="AK11" s="5" t="str">
        <f>IFERROR(VLOOKUP(D11,'7月'!$H$3:$R$50,11,FALSE)&amp;"","")</f>
        <v/>
      </c>
      <c r="AL11" s="5">
        <f>_xlfn.XLOOKUP(D11,'7月'!$H$3:$H$50,'7月'!$B$3:$B$50,0)</f>
        <v>0</v>
      </c>
      <c r="AM11" s="158">
        <f t="shared" si="6"/>
        <v>2</v>
      </c>
      <c r="AN11" s="19">
        <f>IFERROR(VLOOKUP(D11,'8月'!$H$3:$T$50,7,FALSE),"")</f>
        <v>98</v>
      </c>
      <c r="AO11" s="5">
        <f>IFERROR(VLOOKUP(D11,'8月'!$H$3:$T$50,2,FALSE),"")</f>
        <v>25</v>
      </c>
      <c r="AP11" s="5" t="str">
        <f>IFERROR(VLOOKUP(D11,'8月'!$H$3:$T$50,8,FALSE)&amp;"","")</f>
        <v>73</v>
      </c>
      <c r="AQ11" s="160" t="str">
        <f>IFERROR(VLOOKUP(D11,'8月'!$H$3:$R$50,9,FALSE)&amp;"","")</f>
        <v>3,15</v>
      </c>
      <c r="AR11" s="160" t="str">
        <f>IFERROR(VLOOKUP(D11,'8月'!$H$3:$R$50,10,FALSE)&amp;"","")</f>
        <v/>
      </c>
      <c r="AS11" s="160" t="str">
        <f>IFERROR(VLOOKUP(D11,'8月'!$H$3:$R$50,11,FALSE)&amp;"","")</f>
        <v/>
      </c>
      <c r="AT11" s="5">
        <f>_xlfn.XLOOKUP(D11,'8月'!$H$3:$H$50,'8月'!$B$3:$B$50,0)</f>
        <v>8</v>
      </c>
      <c r="AU11" s="158">
        <f t="shared" si="2"/>
        <v>10</v>
      </c>
      <c r="AV11" s="19">
        <f>IFERROR(VLOOKUP(D11,'9月'!$H$3:$T$50,7,FALSE),"")</f>
        <v>105</v>
      </c>
      <c r="AW11" s="5">
        <f>IFERROR(VLOOKUP(D11,'9月'!$H$3:$T$50,2,FALSE),"")</f>
        <v>25</v>
      </c>
      <c r="AX11" s="5" t="str">
        <f>IFERROR(VLOOKUP(D11,'9月'!$H$3:$T$50,8,FALSE)&amp;"","")</f>
        <v>80</v>
      </c>
      <c r="AY11" s="5" t="str">
        <f>IFERROR(VLOOKUP(D11,'9月'!$H$3:$R$50,9,FALSE)&amp;"","")</f>
        <v/>
      </c>
      <c r="AZ11" s="160" t="str">
        <f>IFERROR(VLOOKUP(D11,'9月'!$H$3:$R$50,10,FALSE)&amp;"","")</f>
        <v/>
      </c>
      <c r="BA11" s="160" t="str">
        <f>IFERROR(VLOOKUP(D11,'9月'!$H$3:$R$50,11,FALSE)&amp;"","")</f>
        <v/>
      </c>
      <c r="BB11" s="5">
        <f>_xlfn.XLOOKUP(D11,'9月'!$H$3:$H$50,'8月'!$B$3:$B$50,0)</f>
        <v>1</v>
      </c>
      <c r="BC11" s="158">
        <f t="shared" si="3"/>
        <v>11</v>
      </c>
      <c r="BD11" s="19">
        <f>IFERROR(VLOOKUP(D11,'10月'!$H$3:$T$50,7,FALSE),"")</f>
        <v>103</v>
      </c>
      <c r="BE11" s="5">
        <f>IFERROR(VLOOKUP(D11,'10月'!$H$3:$T$50,2,FALSE),"")</f>
        <v>25</v>
      </c>
      <c r="BF11" s="5" t="str">
        <f>IFERROR(VLOOKUP(D11,'10月'!$H$3:$T$50,8,FALSE)&amp;"","")</f>
        <v>78</v>
      </c>
      <c r="BG11" s="5" t="str">
        <f>IFERROR(VLOOKUP(D11,'10月'!$H$3:$R$50,9,FALSE)&amp;"","")</f>
        <v/>
      </c>
      <c r="BH11" s="160" t="str">
        <f>IFERROR(VLOOKUP(D11,'10月'!$H$3:$R$50,10,FALSE)&amp;"","")</f>
        <v/>
      </c>
      <c r="BI11" s="160" t="str">
        <f>IFERROR(VLOOKUP(D11,'10月'!$H$3:$R$50,11,FALSE)&amp;"","")</f>
        <v/>
      </c>
      <c r="BJ11" s="5">
        <f>_xlfn.XLOOKUP(D11,'10月'!$H$3:$H$50,'8月'!$B$3:$B$50,0)</f>
        <v>6</v>
      </c>
      <c r="BK11" s="160">
        <f t="shared" si="4"/>
        <v>17</v>
      </c>
      <c r="BL11" s="162"/>
      <c r="BM11" s="126">
        <f t="shared" si="7"/>
        <v>106</v>
      </c>
      <c r="BN11" s="127" t="str">
        <f t="shared" si="8"/>
        <v/>
      </c>
      <c r="BO11" s="127" t="str">
        <f t="shared" si="9"/>
        <v/>
      </c>
      <c r="BP11" s="127" t="str">
        <f t="shared" si="10"/>
        <v/>
      </c>
      <c r="BQ11" s="127">
        <f t="shared" si="11"/>
        <v>98</v>
      </c>
      <c r="BR11" s="127">
        <f t="shared" si="12"/>
        <v>105</v>
      </c>
      <c r="BS11" s="127">
        <f t="shared" si="13"/>
        <v>103</v>
      </c>
      <c r="BT11" s="155">
        <f t="shared" si="14"/>
        <v>103</v>
      </c>
      <c r="BU11" s="128">
        <f t="shared" si="15"/>
        <v>24.8</v>
      </c>
      <c r="BV11" s="466"/>
      <c r="BW11" s="4"/>
      <c r="BX11" s="4"/>
    </row>
    <row r="12" spans="1:76" ht="20.5" customHeight="1">
      <c r="A12" s="24">
        <f t="shared" si="23"/>
        <v>9</v>
      </c>
      <c r="B12" s="75" t="s">
        <v>216</v>
      </c>
      <c r="C12" s="76" t="s">
        <v>217</v>
      </c>
      <c r="D12" s="123" t="s">
        <v>226</v>
      </c>
      <c r="E12" s="340" t="s">
        <v>40</v>
      </c>
      <c r="F12" s="342">
        <v>11</v>
      </c>
      <c r="G12" s="125" t="s">
        <v>568</v>
      </c>
      <c r="H12" s="19">
        <f>IFERROR(VLOOKUP(D12,'4月'!$H$3:$T$46,7,FALSE),"")</f>
        <v>89</v>
      </c>
      <c r="I12" s="5" t="str">
        <f>IFERROR(VLOOKUP(D12,'4月'!$H$3:$T$46,2,FALSE),"")</f>
        <v>New-2</v>
      </c>
      <c r="J12" s="5" t="str">
        <f>IFERROR(VLOOKUP(D12,'4月'!$H$3:$T$46,8,FALSE)&amp;"","")</f>
        <v>-</v>
      </c>
      <c r="K12" s="5" t="str">
        <f>IFERROR(VLOOKUP(D12,'4月'!$H$3:$R$44,9,FALSE)&amp;"","")</f>
        <v>13</v>
      </c>
      <c r="L12" s="5" t="str">
        <f>IFERROR(VLOOKUP(D12,'4月'!$H$3:$R$44,10,FALSE)&amp;"","")</f>
        <v/>
      </c>
      <c r="M12" s="5" t="str">
        <f>IFERROR(VLOOKUP(D12,'4月'!$H$3:$R$44,11,FALSE)&amp;"","")</f>
        <v/>
      </c>
      <c r="N12" s="5">
        <f>IFERROR(VLOOKUP(D12,'4月'!$H$3:$T$46,13,FALSE),0)</f>
        <v>1</v>
      </c>
      <c r="O12" s="158">
        <f t="shared" si="0"/>
        <v>1</v>
      </c>
      <c r="P12" s="19">
        <f>IFERROR(VLOOKUP(D12,'5月'!$H$3:$T$50,7,FALSE),"")</f>
        <v>83</v>
      </c>
      <c r="Q12" s="26">
        <f>IFERROR(VLOOKUP(D12,'5月'!$H$3:$T$50,2,FALSE),"")</f>
        <v>12</v>
      </c>
      <c r="R12" s="388" t="str">
        <f>IFERROR(VLOOKUP(D12,'5月'!$H$3:$T$50,8,FALSE)&amp;"","")</f>
        <v>71</v>
      </c>
      <c r="S12" s="5" t="str">
        <f>IFERROR(VLOOKUP(D12,'5月'!$H$3:$R$50,9,FALSE)&amp;"","")</f>
        <v>12</v>
      </c>
      <c r="T12" s="5" t="str">
        <f>IFERROR(VLOOKUP(D12,'5月'!$H$3:$R$50,10,FALSE)&amp;"","")</f>
        <v/>
      </c>
      <c r="U12" s="5" t="str">
        <f>IFERROR(VLOOKUP(D12,'5月'!$H$3:$R$50,11,FALSE)&amp;"","")</f>
        <v>17</v>
      </c>
      <c r="V12" s="5">
        <f>_xlfn.XLOOKUP(D12,'5月'!$H$3:$H$50,'5月'!$B$3:$B$50,0)</f>
        <v>15</v>
      </c>
      <c r="W12" s="158">
        <f t="shared" si="1"/>
        <v>16</v>
      </c>
      <c r="X12" s="19">
        <f>IFERROR(VLOOKUP(D12,'6月'!$H$3:$T$50,7,FALSE),"")</f>
        <v>84</v>
      </c>
      <c r="Y12" s="26">
        <f>IFERROR(VLOOKUP(D12,'6月'!$H$3:$T$50,2,FALSE),"")</f>
        <v>11</v>
      </c>
      <c r="Z12" s="5" t="str">
        <f>IFERROR(VLOOKUP(D12,'6月'!$H$3:$T$50,8,FALSE)&amp;"","")</f>
        <v>73</v>
      </c>
      <c r="AA12" s="5" t="str">
        <f>IFERROR(VLOOKUP(D12,'6月'!$H$3:$R$50,9,FALSE)&amp;"","")</f>
        <v/>
      </c>
      <c r="AB12" s="5" t="str">
        <f>IFERROR(VLOOKUP(D12,'6月'!$H$3:$R$50,10,FALSE)&amp;"","")</f>
        <v/>
      </c>
      <c r="AC12" s="5" t="str">
        <f>IFERROR(VLOOKUP(D12,'6月'!$H$3:$R$50,11,FALSE)&amp;"","")</f>
        <v/>
      </c>
      <c r="AD12" s="5">
        <f>_xlfn.XLOOKUP(D12,'6月'!$H$3:$H$50,'6月'!$B$3:$B$50,0)</f>
        <v>8</v>
      </c>
      <c r="AE12" s="158">
        <f t="shared" si="5"/>
        <v>24</v>
      </c>
      <c r="AF12" s="19">
        <f>IFERROR(VLOOKUP(D12,'7月'!$H$3:$T$50,7,FALSE),"")</f>
        <v>92</v>
      </c>
      <c r="AG12" s="5">
        <f>IFERROR(VLOOKUP(D12,'7月'!$H$3:$T$50,2,FALSE),"")</f>
        <v>11</v>
      </c>
      <c r="AH12" s="5" t="str">
        <f>IFERROR(VLOOKUP(D12,'7月'!$H$3:$T$50,8,FALSE)&amp;"","")</f>
        <v>81</v>
      </c>
      <c r="AI12" s="5" t="str">
        <f>IFERROR(VLOOKUP(D12,'7月'!$H$3:$R$50,9,FALSE)&amp;"","")</f>
        <v>11</v>
      </c>
      <c r="AJ12" s="5" t="str">
        <f>IFERROR(VLOOKUP(D12,'7月'!$H$3:$R$50,10,FALSE)&amp;"","")</f>
        <v/>
      </c>
      <c r="AK12" s="5" t="str">
        <f>IFERROR(VLOOKUP(D12,'7月'!$H$3:$R$50,11,FALSE)&amp;"","")</f>
        <v/>
      </c>
      <c r="AL12" s="5">
        <f>_xlfn.XLOOKUP(D12,'7月'!$H$3:$H$50,'7月'!$B$3:$B$50,0)</f>
        <v>1</v>
      </c>
      <c r="AM12" s="158">
        <f t="shared" si="6"/>
        <v>25</v>
      </c>
      <c r="AN12" s="19">
        <f>IFERROR(VLOOKUP(D12,'8月'!$H$3:$T$50,7,FALSE),"")</f>
        <v>93</v>
      </c>
      <c r="AO12" s="5">
        <f>IFERROR(VLOOKUP(D12,'8月'!$H$3:$T$50,2,FALSE),"")</f>
        <v>11</v>
      </c>
      <c r="AP12" s="5" t="str">
        <f>IFERROR(VLOOKUP(D12,'8月'!$H$3:$T$50,8,FALSE)&amp;"","")</f>
        <v>82</v>
      </c>
      <c r="AQ12" s="160" t="str">
        <f>IFERROR(VLOOKUP(D12,'8月'!$H$3:$R$50,9,FALSE)&amp;"","")</f>
        <v/>
      </c>
      <c r="AR12" s="160" t="str">
        <f>IFERROR(VLOOKUP(D12,'8月'!$H$3:$R$50,10,FALSE)&amp;"","")</f>
        <v/>
      </c>
      <c r="AS12" s="160" t="str">
        <f>IFERROR(VLOOKUP(D12,'8月'!$H$3:$R$50,11,FALSE)&amp;"","")</f>
        <v/>
      </c>
      <c r="AT12" s="5">
        <f>_xlfn.XLOOKUP(D12,'8月'!$H$3:$H$50,'8月'!$B$3:$B$50,0)</f>
        <v>1</v>
      </c>
      <c r="AU12" s="158">
        <f t="shared" si="2"/>
        <v>26</v>
      </c>
      <c r="AV12" s="19">
        <f>IFERROR(VLOOKUP(D12,'9月'!$H$3:$T$50,7,FALSE),"")</f>
        <v>87</v>
      </c>
      <c r="AW12" s="5">
        <f>IFERROR(VLOOKUP(D12,'9月'!$H$3:$T$50,2,FALSE),"")</f>
        <v>11</v>
      </c>
      <c r="AX12" s="5" t="str">
        <f>IFERROR(VLOOKUP(D12,'9月'!$H$3:$T$50,8,FALSE)&amp;"","")</f>
        <v>76</v>
      </c>
      <c r="AY12" s="5" t="str">
        <f>IFERROR(VLOOKUP(D12,'9月'!$H$3:$R$50,9,FALSE)&amp;"","")</f>
        <v/>
      </c>
      <c r="AZ12" s="160" t="str">
        <f>IFERROR(VLOOKUP(D12,'9月'!$H$3:$R$50,10,FALSE)&amp;"","")</f>
        <v/>
      </c>
      <c r="BA12" s="160" t="str">
        <f>IFERROR(VLOOKUP(D12,'9月'!$H$3:$R$50,11,FALSE)&amp;"","")</f>
        <v/>
      </c>
      <c r="BB12" s="5">
        <f>_xlfn.XLOOKUP(D12,'9月'!$H$3:$H$50,'8月'!$B$3:$B$50,0)</f>
        <v>3</v>
      </c>
      <c r="BC12" s="158">
        <f t="shared" si="3"/>
        <v>29</v>
      </c>
      <c r="BD12" s="19" t="str">
        <f>IFERROR(VLOOKUP(D12,'10月'!$H$3:$T$50,7,FALSE),"")</f>
        <v/>
      </c>
      <c r="BE12" s="5" t="str">
        <f>IFERROR(VLOOKUP(D12,'10月'!$H$3:$T$50,2,FALSE),"")</f>
        <v/>
      </c>
      <c r="BF12" s="5" t="str">
        <f>IFERROR(VLOOKUP(D12,'10月'!$H$3:$T$50,8,FALSE)&amp;"","")</f>
        <v/>
      </c>
      <c r="BG12" s="5" t="str">
        <f>IFERROR(VLOOKUP(D12,'10月'!$H$3:$R$50,9,FALSE)&amp;"","")</f>
        <v/>
      </c>
      <c r="BH12" s="160" t="str">
        <f>IFERROR(VLOOKUP(D12,'10月'!$H$3:$R$50,10,FALSE)&amp;"","")</f>
        <v/>
      </c>
      <c r="BI12" s="160" t="str">
        <f>IFERROR(VLOOKUP(D12,'10月'!$H$3:$R$50,11,FALSE)&amp;"","")</f>
        <v/>
      </c>
      <c r="BJ12" s="5">
        <f>_xlfn.XLOOKUP(D12,'10月'!$H$3:$H$50,'8月'!$B$3:$B$50,0)</f>
        <v>0</v>
      </c>
      <c r="BK12" s="160">
        <f t="shared" si="4"/>
        <v>29</v>
      </c>
      <c r="BL12" s="162"/>
      <c r="BM12" s="126">
        <f t="shared" si="7"/>
        <v>89</v>
      </c>
      <c r="BN12" s="127">
        <f t="shared" si="8"/>
        <v>83</v>
      </c>
      <c r="BO12" s="127">
        <f t="shared" si="9"/>
        <v>84</v>
      </c>
      <c r="BP12" s="127">
        <f t="shared" si="10"/>
        <v>92</v>
      </c>
      <c r="BQ12" s="127">
        <f t="shared" si="11"/>
        <v>93</v>
      </c>
      <c r="BR12" s="127">
        <f t="shared" si="12"/>
        <v>87</v>
      </c>
      <c r="BS12" s="127" t="str">
        <f t="shared" si="13"/>
        <v/>
      </c>
      <c r="BT12" s="155">
        <f t="shared" si="14"/>
        <v>88</v>
      </c>
      <c r="BU12" s="128">
        <f t="shared" si="15"/>
        <v>12.8</v>
      </c>
      <c r="BV12" s="466"/>
      <c r="BW12" s="4"/>
      <c r="BX12" s="4"/>
    </row>
    <row r="13" spans="1:76" ht="20.5" customHeight="1">
      <c r="A13" s="24">
        <f t="shared" si="23"/>
        <v>10</v>
      </c>
      <c r="B13" s="82" t="s">
        <v>154</v>
      </c>
      <c r="C13" s="82" t="s">
        <v>113</v>
      </c>
      <c r="D13" s="136" t="s">
        <v>227</v>
      </c>
      <c r="E13" s="340" t="s">
        <v>44</v>
      </c>
      <c r="F13" s="341">
        <v>19</v>
      </c>
      <c r="G13" s="5" t="s">
        <v>475</v>
      </c>
      <c r="H13" s="19">
        <f>IFERROR(VLOOKUP(D13,'4月'!$H$3:$T$46,7,FALSE),"")</f>
        <v>95</v>
      </c>
      <c r="I13" s="5">
        <f>IFERROR(VLOOKUP(D13,'4月'!$H$3:$T$46,2,FALSE),"")</f>
        <v>25</v>
      </c>
      <c r="J13" s="386" t="str">
        <f>IFERROR(VLOOKUP(D13,'4月'!$H$3:$T$46,8,FALSE)&amp;"","")</f>
        <v>70</v>
      </c>
      <c r="K13" s="5" t="str">
        <f>IFERROR(VLOOKUP(D13,'4月'!$H$3:$R$44,9,FALSE)&amp;"","")</f>
        <v/>
      </c>
      <c r="L13" s="5" t="str">
        <f>IFERROR(VLOOKUP(D13,'4月'!$H$3:$R$44,10,FALSE)&amp;"","")</f>
        <v/>
      </c>
      <c r="M13" s="83"/>
      <c r="N13" s="5">
        <f>IFERROR(VLOOKUP(D13,'4月'!$H$3:$T$46,13,FALSE),0)</f>
        <v>21</v>
      </c>
      <c r="O13" s="158">
        <f t="shared" ref="O13" si="24">N13</f>
        <v>21</v>
      </c>
      <c r="P13" s="19">
        <f>IFERROR(VLOOKUP(D13,'5月'!$H$3:$T$50,7,FALSE),"")</f>
        <v>96</v>
      </c>
      <c r="Q13" s="26">
        <f>IFERROR(VLOOKUP(D13,'5月'!$H$3:$T$50,2,FALSE),"")</f>
        <v>19</v>
      </c>
      <c r="R13" s="5" t="str">
        <f>IFERROR(VLOOKUP(D13,'5月'!$H$3:$T$50,8,FALSE)&amp;"","")</f>
        <v>77</v>
      </c>
      <c r="S13" s="5" t="str">
        <f>IFERROR(VLOOKUP(D13,'5月'!$H$3:$R$50,9,FALSE)&amp;"","")</f>
        <v/>
      </c>
      <c r="T13" s="5" t="str">
        <f>IFERROR(VLOOKUP(D13,'5月'!$H$3:$R$50,10,FALSE)&amp;"","")</f>
        <v/>
      </c>
      <c r="U13" s="5" t="str">
        <f>IFERROR(VLOOKUP(D13,'5月'!$H$3:$R$50,11,FALSE)&amp;"","")</f>
        <v/>
      </c>
      <c r="V13" s="5">
        <f>_xlfn.XLOOKUP(D13,'5月'!$H$3:$H$50,'5月'!$B$3:$B$50,0)</f>
        <v>1</v>
      </c>
      <c r="W13" s="158">
        <f t="shared" si="1"/>
        <v>22</v>
      </c>
      <c r="X13" s="19" t="str">
        <f>IFERROR(VLOOKUP(D13,'6月'!$H$3:$T$50,7,FALSE),"")</f>
        <v/>
      </c>
      <c r="Y13" s="26" t="str">
        <f>IFERROR(VLOOKUP(D13,'6月'!$H$3:$T$50,2,FALSE),"")</f>
        <v/>
      </c>
      <c r="Z13" s="5" t="str">
        <f>IFERROR(VLOOKUP(D13,'6月'!$H$3:$T$50,8,FALSE)&amp;"","")</f>
        <v/>
      </c>
      <c r="AA13" s="5" t="str">
        <f>IFERROR(VLOOKUP(D13,'6月'!$H$3:$R$50,9,FALSE)&amp;"","")</f>
        <v/>
      </c>
      <c r="AB13" s="5" t="str">
        <f>IFERROR(VLOOKUP(D13,'6月'!$H$3:$R$50,10,FALSE)&amp;"","")</f>
        <v/>
      </c>
      <c r="AC13" s="5" t="str">
        <f>IFERROR(VLOOKUP(D13,'6月'!$H$3:$R$50,11,FALSE)&amp;"","")</f>
        <v/>
      </c>
      <c r="AD13" s="5">
        <f>_xlfn.XLOOKUP(D13,'6月'!$H$3:$H$50,'6月'!$B$3:$B$50,0)</f>
        <v>0</v>
      </c>
      <c r="AE13" s="158">
        <f t="shared" ref="AE13:AE27" si="25">IFERROR(AD13+W13,0)</f>
        <v>22</v>
      </c>
      <c r="AF13" s="19">
        <f>IFERROR(VLOOKUP(D13,'7月'!$H$3:$T$50,7,FALSE),"")</f>
        <v>97</v>
      </c>
      <c r="AG13" s="5">
        <f>IFERROR(VLOOKUP(D13,'7月'!$H$3:$T$50,2,FALSE),"")</f>
        <v>19</v>
      </c>
      <c r="AH13" s="5" t="str">
        <f>IFERROR(VLOOKUP(D13,'7月'!$H$3:$T$50,8,FALSE)&amp;"","")</f>
        <v>78</v>
      </c>
      <c r="AI13" s="5" t="str">
        <f>IFERROR(VLOOKUP(D13,'7月'!$H$3:$R$50,9,FALSE)&amp;"","")</f>
        <v/>
      </c>
      <c r="AJ13" s="5" t="str">
        <f>IFERROR(VLOOKUP(D13,'7月'!$H$3:$R$50,10,FALSE)&amp;"","")</f>
        <v/>
      </c>
      <c r="AK13" s="5" t="str">
        <f>IFERROR(VLOOKUP(D13,'7月'!$H$3:$R$50,11,FALSE)&amp;"","")</f>
        <v/>
      </c>
      <c r="AL13" s="5">
        <f>_xlfn.XLOOKUP(D13,'7月'!$H$3:$H$50,'7月'!$B$3:$B$50,0)</f>
        <v>1</v>
      </c>
      <c r="AM13" s="158">
        <f t="shared" ref="AM13:AM27" si="26">IFERROR(AE13+AL13,0)</f>
        <v>23</v>
      </c>
      <c r="AN13" s="19">
        <f>IFERROR(VLOOKUP(D13,'8月'!$H$3:$T$50,7,FALSE),"")</f>
        <v>97</v>
      </c>
      <c r="AO13" s="5">
        <f>IFERROR(VLOOKUP(D13,'8月'!$H$3:$T$50,2,FALSE),"")</f>
        <v>19</v>
      </c>
      <c r="AP13" s="5" t="str">
        <f>IFERROR(VLOOKUP(D13,'8月'!$H$3:$T$50,8,FALSE)&amp;"","")</f>
        <v>78</v>
      </c>
      <c r="AQ13" s="160" t="str">
        <f>IFERROR(VLOOKUP(D13,'8月'!$H$3:$R$50,9,FALSE)&amp;"","")</f>
        <v/>
      </c>
      <c r="AR13" s="160" t="str">
        <f>IFERROR(VLOOKUP(D13,'8月'!$H$3:$R$50,10,FALSE)&amp;"","")</f>
        <v/>
      </c>
      <c r="AS13" s="160" t="str">
        <f>IFERROR(VLOOKUP(D13,'8月'!$H$3:$R$50,11,FALSE)&amp;"","")</f>
        <v>B17</v>
      </c>
      <c r="AT13" s="5">
        <f>_xlfn.XLOOKUP(D13,'8月'!$H$3:$H$50,'8月'!$B$3:$B$50,0)</f>
        <v>1</v>
      </c>
      <c r="AU13" s="158">
        <f t="shared" si="2"/>
        <v>24</v>
      </c>
      <c r="AV13" s="19" t="str">
        <f>IFERROR(VLOOKUP(D13,'9月'!$H$3:$T$50,7,FALSE),"")</f>
        <v/>
      </c>
      <c r="AW13" s="5" t="str">
        <f>IFERROR(VLOOKUP(D13,'9月'!$H$3:$T$50,2,FALSE),"")</f>
        <v/>
      </c>
      <c r="AX13" s="5" t="str">
        <f>IFERROR(VLOOKUP(D13,'9月'!$H$3:$T$50,8,FALSE)&amp;"","")</f>
        <v/>
      </c>
      <c r="AY13" s="5" t="str">
        <f>IFERROR(VLOOKUP(D13,'9月'!$H$3:$R$50,9,FALSE)&amp;"","")</f>
        <v/>
      </c>
      <c r="AZ13" s="160" t="str">
        <f>IFERROR(VLOOKUP(D13,'9月'!$H$3:$R$50,10,FALSE)&amp;"","")</f>
        <v/>
      </c>
      <c r="BA13" s="160" t="str">
        <f>IFERROR(VLOOKUP(D13,'9月'!$H$3:$R$50,11,FALSE)&amp;"","")</f>
        <v/>
      </c>
      <c r="BB13" s="5">
        <f>_xlfn.XLOOKUP(D13,'9月'!$H$3:$H$50,'8月'!$B$3:$B$50,0)</f>
        <v>0</v>
      </c>
      <c r="BC13" s="158">
        <f t="shared" ref="BC13:BC14" si="27">IFERROR(AU13+BB13,0)</f>
        <v>24</v>
      </c>
      <c r="BD13" s="19">
        <f>IFERROR(VLOOKUP(D13,'10月'!$H$3:$T$50,7,FALSE),"")</f>
        <v>105</v>
      </c>
      <c r="BE13" s="5">
        <f>IFERROR(VLOOKUP(D13,'10月'!$H$3:$T$50,2,FALSE),"")</f>
        <v>19</v>
      </c>
      <c r="BF13" s="5" t="str">
        <f>IFERROR(VLOOKUP(D13,'10月'!$H$3:$T$50,8,FALSE)&amp;"","")</f>
        <v>86</v>
      </c>
      <c r="BG13" s="5" t="str">
        <f>IFERROR(VLOOKUP(D13,'10月'!$H$3:$R$50,9,FALSE)&amp;"","")</f>
        <v/>
      </c>
      <c r="BH13" s="160" t="str">
        <f>IFERROR(VLOOKUP(D13,'10月'!$H$3:$R$50,10,FALSE)&amp;"","")</f>
        <v/>
      </c>
      <c r="BI13" s="160" t="str">
        <f>IFERROR(VLOOKUP(D13,'10月'!$H$3:$R$50,11,FALSE)&amp;"","")</f>
        <v/>
      </c>
      <c r="BJ13" s="5">
        <f>_xlfn.XLOOKUP(D13,'10月'!$H$3:$H$50,'8月'!$B$3:$B$50,0)</f>
        <v>1</v>
      </c>
      <c r="BK13" s="160">
        <f t="shared" ref="BK13" si="28">BC13+BJ13</f>
        <v>25</v>
      </c>
      <c r="BL13" s="162"/>
      <c r="BM13" s="126">
        <f t="shared" si="7"/>
        <v>95</v>
      </c>
      <c r="BN13" s="127">
        <f t="shared" si="8"/>
        <v>96</v>
      </c>
      <c r="BO13" s="127" t="str">
        <f t="shared" si="9"/>
        <v/>
      </c>
      <c r="BP13" s="127">
        <f t="shared" si="10"/>
        <v>97</v>
      </c>
      <c r="BQ13" s="127">
        <f t="shared" si="11"/>
        <v>97</v>
      </c>
      <c r="BR13" s="127" t="str">
        <f t="shared" si="12"/>
        <v/>
      </c>
      <c r="BS13" s="127">
        <f t="shared" si="13"/>
        <v>105</v>
      </c>
      <c r="BT13" s="155">
        <f t="shared" ref="BT13" si="29">IFERROR(AVERAGE(BM13,BN13,BO13,BP13,BQ13,BR13,BS13),"-")</f>
        <v>98</v>
      </c>
      <c r="BU13" s="128">
        <f>IFERROR(MIN((((BT13-72)*0.8)*0.8),36),"-")</f>
        <v>16.64</v>
      </c>
      <c r="BV13" s="465" t="s">
        <v>773</v>
      </c>
      <c r="BW13" s="4"/>
      <c r="BX13" s="4"/>
    </row>
    <row r="14" spans="1:76" ht="20.5" customHeight="1">
      <c r="A14" s="24">
        <f t="shared" si="23"/>
        <v>11</v>
      </c>
      <c r="B14" s="132" t="s">
        <v>238</v>
      </c>
      <c r="C14" s="133" t="s">
        <v>255</v>
      </c>
      <c r="D14" s="123" t="s">
        <v>355</v>
      </c>
      <c r="E14" s="340" t="s">
        <v>40</v>
      </c>
      <c r="F14" s="342">
        <v>14</v>
      </c>
      <c r="G14" s="135" t="s">
        <v>572</v>
      </c>
      <c r="H14" s="19">
        <f>IFERROR(VLOOKUP(D14,'4月'!$H$3:$T$46,7,FALSE),"")</f>
        <v>95</v>
      </c>
      <c r="I14" s="5" t="str">
        <f>IFERROR(VLOOKUP(D14,'4月'!$H$3:$T$46,2,FALSE),"")</f>
        <v>New-1</v>
      </c>
      <c r="J14" s="5" t="str">
        <f>IFERROR(VLOOKUP(D14,'4月'!$H$3:$T$46,8,FALSE)&amp;"","")</f>
        <v>-</v>
      </c>
      <c r="K14" s="5" t="str">
        <f>IFERROR(VLOOKUP(D14,'4月'!$H$3:$R$44,9,FALSE)&amp;"","")</f>
        <v>9</v>
      </c>
      <c r="L14" s="5" t="str">
        <f>IFERROR(VLOOKUP(D14,'4月'!$H$3:$R$44,10,FALSE)&amp;"","")</f>
        <v/>
      </c>
      <c r="M14" s="5" t="str">
        <f>IFERROR(VLOOKUP(D14,'4月'!$H$3:$R$44,11,FALSE)&amp;"","")</f>
        <v/>
      </c>
      <c r="N14" s="5">
        <f>IFERROR(VLOOKUP(D14,'4月'!$H$3:$T$46,13,FALSE),0)</f>
        <v>1</v>
      </c>
      <c r="O14" s="158">
        <f t="shared" si="0"/>
        <v>1</v>
      </c>
      <c r="P14" s="19">
        <f>IFERROR(VLOOKUP(D14,'5月'!$H$3:$T$50,7,FALSE),"")</f>
        <v>92</v>
      </c>
      <c r="Q14" s="26" t="str">
        <f>IFERROR(VLOOKUP(D14,'5月'!$H$3:$T$50,2,FALSE),"")</f>
        <v>New-2</v>
      </c>
      <c r="R14" s="5" t="str">
        <f>IFERROR(VLOOKUP(D14,'5月'!$H$3:$T$50,8,FALSE)&amp;"","")</f>
        <v>-</v>
      </c>
      <c r="S14" s="5" t="str">
        <f>IFERROR(VLOOKUP(D14,'5月'!$H$3:$R$50,9,FALSE)&amp;"","")</f>
        <v/>
      </c>
      <c r="T14" s="5" t="str">
        <f>IFERROR(VLOOKUP(D14,'5月'!$H$3:$R$50,10,FALSE)&amp;"","")</f>
        <v/>
      </c>
      <c r="U14" s="5" t="str">
        <f>IFERROR(VLOOKUP(D14,'5月'!$H$3:$R$50,11,FALSE)&amp;"","")</f>
        <v/>
      </c>
      <c r="V14" s="5">
        <f>_xlfn.XLOOKUP(D14,'5月'!$H$3:$H$50,'5月'!$B$3:$B$50,0)</f>
        <v>1</v>
      </c>
      <c r="W14" s="158">
        <f t="shared" si="1"/>
        <v>2</v>
      </c>
      <c r="X14" s="19" t="str">
        <f>IFERROR(VLOOKUP(D14,'6月'!$H$3:$T$50,7,FALSE),"")</f>
        <v/>
      </c>
      <c r="Y14" s="26" t="str">
        <f>IFERROR(VLOOKUP(D14,'6月'!$H$3:$T$50,2,FALSE),"")</f>
        <v/>
      </c>
      <c r="Z14" s="5" t="str">
        <f>IFERROR(VLOOKUP(D14,'6月'!$H$3:$T$50,8,FALSE)&amp;"","")</f>
        <v/>
      </c>
      <c r="AA14" s="5" t="str">
        <f>IFERROR(VLOOKUP(D14,'6月'!$H$3:$R$50,9,FALSE)&amp;"","")</f>
        <v/>
      </c>
      <c r="AB14" s="5" t="str">
        <f>IFERROR(VLOOKUP(D14,'6月'!$H$3:$R$50,10,FALSE)&amp;"","")</f>
        <v/>
      </c>
      <c r="AC14" s="5" t="str">
        <f>IFERROR(VLOOKUP(D14,'6月'!$H$3:$R$50,11,FALSE)&amp;"","")</f>
        <v/>
      </c>
      <c r="AD14" s="5">
        <f>_xlfn.XLOOKUP(D14,'6月'!$H$3:$H$50,'6月'!$B$3:$B$50,0)</f>
        <v>0</v>
      </c>
      <c r="AE14" s="158">
        <f t="shared" si="25"/>
        <v>2</v>
      </c>
      <c r="AF14" s="19" t="str">
        <f>IFERROR(VLOOKUP(D14,'7月'!$H$3:$T$50,7,FALSE),"")</f>
        <v/>
      </c>
      <c r="AG14" s="5" t="str">
        <f>IFERROR(VLOOKUP(D14,'7月'!$H$3:$T$50,2,FALSE),"")</f>
        <v/>
      </c>
      <c r="AH14" s="5" t="str">
        <f>IFERROR(VLOOKUP(D14,'7月'!$H$3:$T$50,8,FALSE)&amp;"","")</f>
        <v/>
      </c>
      <c r="AI14" s="5" t="str">
        <f>IFERROR(VLOOKUP(D14,'7月'!$H$3:$R$50,9,FALSE)&amp;"","")</f>
        <v/>
      </c>
      <c r="AJ14" s="5" t="str">
        <f>IFERROR(VLOOKUP(D14,'7月'!$H$3:$R$50,10,FALSE)&amp;"","")</f>
        <v/>
      </c>
      <c r="AK14" s="5" t="str">
        <f>IFERROR(VLOOKUP(D14,'7月'!$H$3:$R$50,11,FALSE)&amp;"","")</f>
        <v/>
      </c>
      <c r="AL14" s="5">
        <f>_xlfn.XLOOKUP(D14,'7月'!$H$3:$H$50,'7月'!$B$3:$B$50,0)</f>
        <v>0</v>
      </c>
      <c r="AM14" s="158">
        <f t="shared" si="26"/>
        <v>2</v>
      </c>
      <c r="AN14" s="19" t="str">
        <f>IFERROR(VLOOKUP(D14,'8月'!$H$3:$T$50,7,FALSE),"")</f>
        <v/>
      </c>
      <c r="AO14" s="5" t="str">
        <f>IFERROR(VLOOKUP(D14,'8月'!$H$3:$T$50,2,FALSE),"")</f>
        <v/>
      </c>
      <c r="AP14" s="5" t="str">
        <f>IFERROR(VLOOKUP(D14,'8月'!$H$3:$T$50,8,FALSE)&amp;"","")</f>
        <v/>
      </c>
      <c r="AQ14" s="160" t="str">
        <f>IFERROR(VLOOKUP(D14,'8月'!$H$3:$R$50,9,FALSE)&amp;"","")</f>
        <v/>
      </c>
      <c r="AR14" s="160" t="str">
        <f>IFERROR(VLOOKUP(D14,'8月'!$H$3:$R$50,10,FALSE)&amp;"","")</f>
        <v/>
      </c>
      <c r="AS14" s="160" t="str">
        <f>IFERROR(VLOOKUP(D14,'8月'!$H$3:$R$50,11,FALSE)&amp;"","")</f>
        <v/>
      </c>
      <c r="AT14" s="5">
        <f>_xlfn.XLOOKUP(D14,'8月'!$H$3:$H$50,'8月'!$B$3:$B$50,0)</f>
        <v>0</v>
      </c>
      <c r="AU14" s="158">
        <f t="shared" si="2"/>
        <v>2</v>
      </c>
      <c r="AV14" s="19">
        <f>IFERROR(VLOOKUP(D14,'9月'!$H$3:$T$50,7,FALSE),"")</f>
        <v>97</v>
      </c>
      <c r="AW14" s="5">
        <f>IFERROR(VLOOKUP(D14,'9月'!$H$3:$T$50,2,FALSE),"")</f>
        <v>14</v>
      </c>
      <c r="AX14" s="5" t="str">
        <f>IFERROR(VLOOKUP(D14,'9月'!$H$3:$T$50,8,FALSE)&amp;"","")</f>
        <v>83</v>
      </c>
      <c r="AY14" s="5" t="str">
        <f>IFERROR(VLOOKUP(D14,'9月'!$H$3:$R$50,9,FALSE)&amp;"","")</f>
        <v>17</v>
      </c>
      <c r="AZ14" s="160" t="str">
        <f>IFERROR(VLOOKUP(D14,'9月'!$H$3:$R$50,10,FALSE)&amp;"","")</f>
        <v/>
      </c>
      <c r="BA14" s="160" t="str">
        <f>IFERROR(VLOOKUP(D14,'9月'!$H$3:$R$50,11,FALSE)&amp;"","")</f>
        <v/>
      </c>
      <c r="BB14" s="5">
        <f>_xlfn.XLOOKUP(D14,'9月'!$H$3:$H$50,'8月'!$B$3:$B$50,0)</f>
        <v>1</v>
      </c>
      <c r="BC14" s="158">
        <f t="shared" si="27"/>
        <v>3</v>
      </c>
      <c r="BD14" s="19">
        <f>IFERROR(VLOOKUP(D14,'10月'!$H$3:$T$50,7,FALSE),"")</f>
        <v>97</v>
      </c>
      <c r="BE14" s="5">
        <f>IFERROR(VLOOKUP(D14,'10月'!$H$3:$T$50,2,FALSE),"")</f>
        <v>14</v>
      </c>
      <c r="BF14" s="5" t="str">
        <f>IFERROR(VLOOKUP(D14,'10月'!$H$3:$T$50,8,FALSE)&amp;"","")</f>
        <v>83</v>
      </c>
      <c r="BG14" s="5" t="str">
        <f>IFERROR(VLOOKUP(D14,'10月'!$H$3:$R$50,9,FALSE)&amp;"","")</f>
        <v>5</v>
      </c>
      <c r="BH14" s="160" t="str">
        <f>IFERROR(VLOOKUP(D14,'10月'!$H$3:$R$50,10,FALSE)&amp;"","")</f>
        <v/>
      </c>
      <c r="BI14" s="160" t="str">
        <f>IFERROR(VLOOKUP(D14,'10月'!$H$3:$R$50,11,FALSE)&amp;"","")</f>
        <v/>
      </c>
      <c r="BJ14" s="5">
        <f>_xlfn.XLOOKUP(D14,'10月'!$H$3:$H$50,'8月'!$B$3:$B$50,0)</f>
        <v>1</v>
      </c>
      <c r="BK14" s="160">
        <f t="shared" si="4"/>
        <v>4</v>
      </c>
      <c r="BL14" s="162"/>
      <c r="BM14" s="126">
        <f t="shared" si="7"/>
        <v>95</v>
      </c>
      <c r="BN14" s="127">
        <f t="shared" si="8"/>
        <v>92</v>
      </c>
      <c r="BO14" s="127" t="str">
        <f t="shared" si="9"/>
        <v/>
      </c>
      <c r="BP14" s="127" t="str">
        <f t="shared" si="10"/>
        <v/>
      </c>
      <c r="BQ14" s="127" t="str">
        <f t="shared" si="11"/>
        <v/>
      </c>
      <c r="BR14" s="127">
        <f t="shared" si="12"/>
        <v>97</v>
      </c>
      <c r="BS14" s="127">
        <f t="shared" si="13"/>
        <v>97</v>
      </c>
      <c r="BT14" s="155">
        <f t="shared" si="14"/>
        <v>95.25</v>
      </c>
      <c r="BU14" s="128">
        <f t="shared" si="15"/>
        <v>18.600000000000001</v>
      </c>
      <c r="BV14" s="466"/>
      <c r="BW14" s="4"/>
      <c r="BX14" s="4"/>
    </row>
    <row r="15" spans="1:76" ht="20.5" customHeight="1">
      <c r="A15" s="24">
        <f t="shared" si="23"/>
        <v>12</v>
      </c>
      <c r="B15" s="75" t="s">
        <v>155</v>
      </c>
      <c r="C15" s="76" t="s">
        <v>578</v>
      </c>
      <c r="D15" s="123" t="s">
        <v>228</v>
      </c>
      <c r="E15" s="340" t="s">
        <v>43</v>
      </c>
      <c r="F15" s="341">
        <v>20</v>
      </c>
      <c r="G15" s="5" t="s">
        <v>757</v>
      </c>
      <c r="H15" s="19">
        <f>IFERROR(VLOOKUP(D15,'4月'!$H$3:$T$46,7,FALSE),"")</f>
        <v>106</v>
      </c>
      <c r="I15" s="5">
        <f>IFERROR(VLOOKUP(D15,'4月'!$H$3:$T$46,2,FALSE),"")</f>
        <v>25</v>
      </c>
      <c r="J15" s="5" t="str">
        <f>IFERROR(VLOOKUP(D15,'4月'!$H$3:$T$46,8,FALSE)&amp;"","")</f>
        <v>81</v>
      </c>
      <c r="K15" s="5" t="str">
        <f>IFERROR(VLOOKUP(D15,'4月'!$H$3:$R$44,9,FALSE)&amp;"","")</f>
        <v/>
      </c>
      <c r="L15" s="5" t="str">
        <f>IFERROR(VLOOKUP(D15,'4月'!$H$3:$R$44,10,FALSE)&amp;"","")</f>
        <v/>
      </c>
      <c r="M15" s="5" t="str">
        <f>IFERROR(VLOOKUP(D15,'4月'!$H$3:$R$44,11,FALSE)&amp;"","")</f>
        <v/>
      </c>
      <c r="N15" s="5">
        <f>IFERROR(VLOOKUP(D15,'4月'!$H$3:$T$46,13,FALSE),0)</f>
        <v>1</v>
      </c>
      <c r="O15" s="158">
        <f t="shared" si="0"/>
        <v>1</v>
      </c>
      <c r="P15" s="19" t="str">
        <f>IFERROR(VLOOKUP(D15,'5月'!$H$3:$T$50,7,FALSE),"")</f>
        <v/>
      </c>
      <c r="Q15" s="26" t="str">
        <f>IFERROR(VLOOKUP(D15,'5月'!$H$3:$T$50,2,FALSE),"")</f>
        <v/>
      </c>
      <c r="R15" s="5" t="str">
        <f>IFERROR(VLOOKUP(D15,'5月'!$H$3:$T$50,8,FALSE)&amp;"","")</f>
        <v/>
      </c>
      <c r="S15" s="5" t="str">
        <f>IFERROR(VLOOKUP(D15,'5月'!$H$3:$R$50,9,FALSE)&amp;"","")</f>
        <v/>
      </c>
      <c r="T15" s="5" t="str">
        <f>IFERROR(VLOOKUP(D15,'5月'!$H$3:$R$50,10,FALSE)&amp;"","")</f>
        <v/>
      </c>
      <c r="U15" s="5" t="str">
        <f>IFERROR(VLOOKUP(D15,'5月'!$H$3:$R$50,11,FALSE)&amp;"","")</f>
        <v/>
      </c>
      <c r="V15" s="5">
        <f>_xlfn.XLOOKUP(D15,'5月'!$H$3:$H$50,'5月'!$B$3:$B$50,0)</f>
        <v>0</v>
      </c>
      <c r="W15" s="158">
        <f t="shared" si="1"/>
        <v>1</v>
      </c>
      <c r="X15" s="19">
        <f>IFERROR(VLOOKUP(D15,'6月'!$H$3:$T$50,7,FALSE),"")</f>
        <v>98</v>
      </c>
      <c r="Y15" s="26">
        <f>IFERROR(VLOOKUP(D15,'6月'!$H$3:$T$50,2,FALSE),"")</f>
        <v>25</v>
      </c>
      <c r="Z15" s="5" t="str">
        <f>IFERROR(VLOOKUP(D15,'6月'!$H$3:$T$50,8,FALSE)&amp;"","")</f>
        <v>73</v>
      </c>
      <c r="AA15" s="5" t="str">
        <f>IFERROR(VLOOKUP(D15,'6月'!$H$3:$R$50,9,FALSE)&amp;"","")</f>
        <v/>
      </c>
      <c r="AB15" s="5" t="str">
        <f>IFERROR(VLOOKUP(D15,'6月'!$H$3:$R$50,10,FALSE)&amp;"","")</f>
        <v/>
      </c>
      <c r="AC15" s="5" t="str">
        <f>IFERROR(VLOOKUP(D15,'6月'!$H$3:$R$50,11,FALSE)&amp;"","")</f>
        <v>L2</v>
      </c>
      <c r="AD15" s="5">
        <f>_xlfn.XLOOKUP(D15,'6月'!$H$3:$H$50,'6月'!$B$3:$B$50,0)</f>
        <v>5</v>
      </c>
      <c r="AE15" s="158">
        <f t="shared" si="25"/>
        <v>6</v>
      </c>
      <c r="AF15" s="19">
        <f>IFERROR(VLOOKUP(D15,'7月'!$H$3:$T$50,7,FALSE),"")</f>
        <v>98</v>
      </c>
      <c r="AG15" s="5">
        <f>IFERROR(VLOOKUP(D15,'7月'!$H$3:$T$50,2,FALSE),"")</f>
        <v>25</v>
      </c>
      <c r="AH15" s="5" t="str">
        <f>IFERROR(VLOOKUP(D15,'7月'!$H$3:$T$50,8,FALSE)&amp;"","")</f>
        <v>73</v>
      </c>
      <c r="AI15" s="5" t="str">
        <f>IFERROR(VLOOKUP(D15,'7月'!$H$3:$R$50,9,FALSE)&amp;"","")</f>
        <v>5</v>
      </c>
      <c r="AJ15" s="5" t="str">
        <f>IFERROR(VLOOKUP(D15,'7月'!$H$3:$R$50,10,FALSE)&amp;"","")</f>
        <v/>
      </c>
      <c r="AK15" s="5" t="str">
        <f>IFERROR(VLOOKUP(D15,'7月'!$H$3:$R$50,11,FALSE)&amp;"","")</f>
        <v/>
      </c>
      <c r="AL15" s="5">
        <f>_xlfn.XLOOKUP(D15,'7月'!$H$3:$H$50,'7月'!$B$3:$B$50,0)</f>
        <v>4</v>
      </c>
      <c r="AM15" s="158">
        <f t="shared" si="26"/>
        <v>10</v>
      </c>
      <c r="AN15" s="19">
        <f>IFERROR(VLOOKUP(D15,'8月'!$H$3:$T$50,7,FALSE),"")</f>
        <v>100</v>
      </c>
      <c r="AO15" s="5">
        <f>IFERROR(VLOOKUP(D15,'8月'!$H$3:$T$50,2,FALSE),"")</f>
        <v>25</v>
      </c>
      <c r="AP15" s="5" t="str">
        <f>IFERROR(VLOOKUP(D15,'8月'!$H$3:$T$50,8,FALSE)&amp;"","")</f>
        <v>75</v>
      </c>
      <c r="AQ15" s="160" t="str">
        <f>IFERROR(VLOOKUP(D15,'8月'!$H$3:$R$50,9,FALSE)&amp;"","")</f>
        <v/>
      </c>
      <c r="AR15" s="160" t="str">
        <f>IFERROR(VLOOKUP(D15,'8月'!$H$3:$R$50,10,FALSE)&amp;"","")</f>
        <v/>
      </c>
      <c r="AS15" s="160" t="str">
        <f>IFERROR(VLOOKUP(D15,'8月'!$H$3:$R$50,11,FALSE)&amp;"","")</f>
        <v/>
      </c>
      <c r="AT15" s="5">
        <f>_xlfn.XLOOKUP(D15,'8月'!$H$3:$H$50,'8月'!$B$3:$B$50,0)</f>
        <v>4</v>
      </c>
      <c r="AU15" s="158">
        <f t="shared" si="2"/>
        <v>14</v>
      </c>
      <c r="AV15" s="19">
        <f>IFERROR(VLOOKUP(D15,'9月'!$H$3:$T$50,7,FALSE),"")</f>
        <v>92</v>
      </c>
      <c r="AW15" s="5">
        <f>IFERROR(VLOOKUP(D15,'9月'!$H$3:$T$50,2,FALSE),"")</f>
        <v>25</v>
      </c>
      <c r="AX15" s="461" t="str">
        <f>IFERROR(VLOOKUP(D15,'9月'!$H$3:$T$50,8,FALSE)&amp;"","")</f>
        <v>67</v>
      </c>
      <c r="AY15" s="5" t="str">
        <f>IFERROR(VLOOKUP(D15,'9月'!$H$3:$R$50,9,FALSE)&amp;"","")</f>
        <v>14,17</v>
      </c>
      <c r="AZ15" s="160" t="str">
        <f>IFERROR(VLOOKUP(D15,'9月'!$H$3:$R$50,10,FALSE)&amp;"","")</f>
        <v/>
      </c>
      <c r="BA15" s="160" t="str">
        <f>IFERROR(VLOOKUP(D15,'9月'!$H$3:$R$50,11,FALSE)&amp;"","")</f>
        <v/>
      </c>
      <c r="BB15" s="5">
        <f>_xlfn.XLOOKUP(D15,'9月'!$H$3:$H$50,'8月'!$B$3:$B$50,0)</f>
        <v>18</v>
      </c>
      <c r="BC15" s="158">
        <f t="shared" si="3"/>
        <v>32</v>
      </c>
      <c r="BD15" s="19">
        <f>IFERROR(VLOOKUP(D15,'10月'!$H$3:$T$50,7,FALSE),"")</f>
        <v>104</v>
      </c>
      <c r="BE15" s="5">
        <f>IFERROR(VLOOKUP(D15,'10月'!$H$3:$T$50,2,FALSE),"")</f>
        <v>20</v>
      </c>
      <c r="BF15" s="5" t="str">
        <f>IFERROR(VLOOKUP(D15,'10月'!$H$3:$T$50,8,FALSE)&amp;"","")</f>
        <v>84</v>
      </c>
      <c r="BG15" s="5" t="str">
        <f>IFERROR(VLOOKUP(D15,'10月'!$H$3:$R$50,9,FALSE)&amp;"","")</f>
        <v>11</v>
      </c>
      <c r="BH15" s="160" t="str">
        <f>IFERROR(VLOOKUP(D15,'10月'!$H$3:$R$50,10,FALSE)&amp;"","")</f>
        <v>12</v>
      </c>
      <c r="BI15" s="160" t="str">
        <f>IFERROR(VLOOKUP(D15,'10月'!$H$3:$R$50,11,FALSE)&amp;"","")</f>
        <v>L17</v>
      </c>
      <c r="BJ15" s="5">
        <f>_xlfn.XLOOKUP(D15,'10月'!$H$3:$H$50,'8月'!$B$3:$B$50,0)</f>
        <v>1</v>
      </c>
      <c r="BK15" s="160">
        <f t="shared" si="4"/>
        <v>33</v>
      </c>
      <c r="BL15" s="162"/>
      <c r="BM15" s="126">
        <f t="shared" si="7"/>
        <v>106</v>
      </c>
      <c r="BN15" s="127" t="str">
        <f t="shared" si="8"/>
        <v/>
      </c>
      <c r="BO15" s="127">
        <f t="shared" si="9"/>
        <v>98</v>
      </c>
      <c r="BP15" s="127">
        <f t="shared" si="10"/>
        <v>98</v>
      </c>
      <c r="BQ15" s="127">
        <f t="shared" si="11"/>
        <v>100</v>
      </c>
      <c r="BR15" s="127">
        <f t="shared" si="12"/>
        <v>92</v>
      </c>
      <c r="BS15" s="127">
        <f t="shared" si="13"/>
        <v>104</v>
      </c>
      <c r="BT15" s="155">
        <f t="shared" si="14"/>
        <v>99.666666666666671</v>
      </c>
      <c r="BU15" s="128">
        <f t="shared" si="15"/>
        <v>22.13333333333334</v>
      </c>
      <c r="BV15" s="466"/>
      <c r="BW15" s="4"/>
      <c r="BX15" s="4"/>
    </row>
    <row r="16" spans="1:76" ht="20.5" customHeight="1">
      <c r="A16" s="24">
        <f t="shared" si="23"/>
        <v>13</v>
      </c>
      <c r="B16" s="75" t="s">
        <v>521</v>
      </c>
      <c r="C16" s="76" t="s">
        <v>113</v>
      </c>
      <c r="D16" s="123" t="s">
        <v>658</v>
      </c>
      <c r="E16" s="340" t="s">
        <v>503</v>
      </c>
      <c r="F16" s="341">
        <v>28</v>
      </c>
      <c r="G16" s="5" t="s">
        <v>691</v>
      </c>
      <c r="H16" s="19" t="str">
        <f>IFERROR(VLOOKUP(D16,'4月'!$H$3:$T$46,7,FALSE),"")</f>
        <v/>
      </c>
      <c r="I16" s="5" t="str">
        <f>IFERROR(VLOOKUP(D16,'4月'!$H$3:$T$46,2,FALSE),"")</f>
        <v/>
      </c>
      <c r="J16" s="5" t="str">
        <f>IFERROR(VLOOKUP(D16,'4月'!$H$3:$T$46,8,FALSE)&amp;"","")</f>
        <v/>
      </c>
      <c r="K16" s="5" t="str">
        <f>IFERROR(VLOOKUP(D16,'4月'!$H$3:$R$44,9,FALSE)&amp;"","")</f>
        <v/>
      </c>
      <c r="L16" s="5" t="str">
        <f>IFERROR(VLOOKUP(D16,'4月'!$H$3:$R$44,10,FALSE)&amp;"","")</f>
        <v/>
      </c>
      <c r="M16" s="5" t="str">
        <f>IFERROR(VLOOKUP(D16,'4月'!$H$3:$R$44,11,FALSE)&amp;"","")</f>
        <v/>
      </c>
      <c r="N16" s="5">
        <f>IFERROR(VLOOKUP(D16,'4月'!$H$3:$T$46,13,FALSE),0)</f>
        <v>0</v>
      </c>
      <c r="O16" s="158">
        <f t="shared" si="0"/>
        <v>0</v>
      </c>
      <c r="P16" s="19">
        <f>IFERROR(VLOOKUP(D16,'5月'!$H$3:$T$50,7,FALSE),"")</f>
        <v>117</v>
      </c>
      <c r="Q16" s="26" t="str">
        <f>IFERROR(VLOOKUP(D16,'5月'!$H$3:$T$50,2,FALSE),"")</f>
        <v>New-1</v>
      </c>
      <c r="R16" s="5" t="str">
        <f>IFERROR(VLOOKUP(D16,'5月'!$H$3:$T$50,8,FALSE)&amp;"","")</f>
        <v>-</v>
      </c>
      <c r="S16" s="5" t="str">
        <f>IFERROR(VLOOKUP(D16,'5月'!$H$3:$R$50,9,FALSE)&amp;"","")</f>
        <v/>
      </c>
      <c r="T16" s="5" t="str">
        <f>IFERROR(VLOOKUP(D16,'5月'!$H$3:$R$50,10,FALSE)&amp;"","")</f>
        <v/>
      </c>
      <c r="U16" s="5" t="str">
        <f>IFERROR(VLOOKUP(D16,'5月'!$H$3:$R$50,11,FALSE)&amp;"","")</f>
        <v/>
      </c>
      <c r="V16" s="5">
        <f>_xlfn.XLOOKUP(D16,'5月'!$H$3:$H$50,'5月'!$B$3:$B$50,0)</f>
        <v>1</v>
      </c>
      <c r="W16" s="158">
        <f t="shared" si="1"/>
        <v>1</v>
      </c>
      <c r="X16" s="19">
        <f>IFERROR(VLOOKUP(D16,'6月'!$H$3:$T$50,7,FALSE),"")</f>
        <v>110</v>
      </c>
      <c r="Y16" s="26" t="str">
        <f>IFERROR(VLOOKUP(D16,'6月'!$H$3:$T$50,2,FALSE),"")</f>
        <v>New-2</v>
      </c>
      <c r="Z16" s="5" t="str">
        <f>IFERROR(VLOOKUP(D16,'6月'!$H$3:$T$50,8,FALSE)&amp;"","")</f>
        <v>-</v>
      </c>
      <c r="AA16" s="5" t="str">
        <f>IFERROR(VLOOKUP(D16,'6月'!$H$3:$R$50,9,FALSE)&amp;"","")</f>
        <v/>
      </c>
      <c r="AB16" s="5" t="str">
        <f>IFERROR(VLOOKUP(D16,'6月'!$H$3:$R$50,10,FALSE)&amp;"","")</f>
        <v/>
      </c>
      <c r="AC16" s="5" t="str">
        <f>IFERROR(VLOOKUP(D16,'6月'!$H$3:$R$50,11,FALSE)&amp;"","")</f>
        <v/>
      </c>
      <c r="AD16" s="5">
        <f>_xlfn.XLOOKUP(D16,'6月'!$H$3:$H$50,'6月'!$B$3:$B$50,0)</f>
        <v>1</v>
      </c>
      <c r="AE16" s="158">
        <f t="shared" si="25"/>
        <v>2</v>
      </c>
      <c r="AF16" s="19">
        <f>IFERROR(VLOOKUP(D16,'7月'!$H$3:$T$50,7,FALSE),"")</f>
        <v>120</v>
      </c>
      <c r="AG16" s="5">
        <f>IFERROR(VLOOKUP(D16,'7月'!$H$3:$T$50,2,FALSE),"")</f>
        <v>27</v>
      </c>
      <c r="AH16" s="5" t="str">
        <f>IFERROR(VLOOKUP(D16,'7月'!$H$3:$T$50,8,FALSE)&amp;"","")</f>
        <v>93</v>
      </c>
      <c r="AI16" s="5" t="str">
        <f>IFERROR(VLOOKUP(D16,'7月'!$H$3:$R$50,9,FALSE)&amp;"","")</f>
        <v/>
      </c>
      <c r="AJ16" s="5" t="str">
        <f>IFERROR(VLOOKUP(D16,'7月'!$H$3:$R$50,10,FALSE)&amp;"","")</f>
        <v/>
      </c>
      <c r="AK16" s="5" t="str">
        <f>IFERROR(VLOOKUP(D16,'7月'!$H$3:$R$50,11,FALSE)&amp;"","")</f>
        <v/>
      </c>
      <c r="AL16" s="5">
        <f>_xlfn.XLOOKUP(D16,'7月'!$H$3:$H$50,'7月'!$B$3:$B$50,0)</f>
        <v>1</v>
      </c>
      <c r="AM16" s="158">
        <f t="shared" si="26"/>
        <v>3</v>
      </c>
      <c r="AN16" s="19">
        <f>IFERROR(VLOOKUP(D16,'8月'!$H$3:$T$50,7,FALSE),"")</f>
        <v>118</v>
      </c>
      <c r="AO16" s="5">
        <f>IFERROR(VLOOKUP(D16,'8月'!$H$3:$T$50,2,FALSE),"")</f>
        <v>28</v>
      </c>
      <c r="AP16" s="5" t="str">
        <f>IFERROR(VLOOKUP(D16,'8月'!$H$3:$T$50,8,FALSE)&amp;"","")</f>
        <v>90</v>
      </c>
      <c r="AQ16" s="160" t="str">
        <f>IFERROR(VLOOKUP(D16,'8月'!$H$3:$R$50,9,FALSE)&amp;"","")</f>
        <v/>
      </c>
      <c r="AR16" s="160" t="str">
        <f>IFERROR(VLOOKUP(D16,'8月'!$H$3:$R$50,10,FALSE)&amp;"","")</f>
        <v/>
      </c>
      <c r="AS16" s="160" t="str">
        <f>IFERROR(VLOOKUP(D16,'8月'!$H$3:$R$50,11,FALSE)&amp;"","")</f>
        <v/>
      </c>
      <c r="AT16" s="5">
        <f>_xlfn.XLOOKUP(D16,'8月'!$H$3:$H$50,'8月'!$B$3:$B$50,0)</f>
        <v>1</v>
      </c>
      <c r="AU16" s="158">
        <f t="shared" si="2"/>
        <v>4</v>
      </c>
      <c r="AV16" s="19">
        <f>IFERROR(VLOOKUP(D16,'9月'!$H$3:$T$50,7,FALSE),"")</f>
        <v>107</v>
      </c>
      <c r="AW16" s="5">
        <f>IFERROR(VLOOKUP(D16,'9月'!$H$3:$T$50,2,FALSE),"")</f>
        <v>28</v>
      </c>
      <c r="AX16" s="5" t="str">
        <f>IFERROR(VLOOKUP(D16,'9月'!$H$3:$T$50,8,FALSE)&amp;"","")</f>
        <v>79</v>
      </c>
      <c r="AY16" s="5" t="str">
        <f>IFERROR(VLOOKUP(D16,'9月'!$H$3:$R$50,9,FALSE)&amp;"","")</f>
        <v/>
      </c>
      <c r="AZ16" s="160" t="str">
        <f>IFERROR(VLOOKUP(D16,'9月'!$H$3:$R$50,10,FALSE)&amp;"","")</f>
        <v>3</v>
      </c>
      <c r="BA16" s="160" t="str">
        <f>IFERROR(VLOOKUP(D16,'9月'!$H$3:$R$50,11,FALSE)&amp;"","")</f>
        <v/>
      </c>
      <c r="BB16" s="5">
        <f>_xlfn.XLOOKUP(D16,'9月'!$H$3:$H$50,'8月'!$B$3:$B$50,0)</f>
        <v>1</v>
      </c>
      <c r="BC16" s="158">
        <f t="shared" si="3"/>
        <v>5</v>
      </c>
      <c r="BD16" s="19">
        <f>IFERROR(VLOOKUP(D16,'10月'!$H$3:$T$50,7,FALSE),"")</f>
        <v>112</v>
      </c>
      <c r="BE16" s="5">
        <f>IFERROR(VLOOKUP(D16,'10月'!$H$3:$T$50,2,FALSE),"")</f>
        <v>28</v>
      </c>
      <c r="BF16" s="5" t="str">
        <f>IFERROR(VLOOKUP(D16,'10月'!$H$3:$T$50,8,FALSE)&amp;"","")</f>
        <v>84</v>
      </c>
      <c r="BG16" s="5" t="str">
        <f>IFERROR(VLOOKUP(D16,'10月'!$H$3:$R$50,9,FALSE)&amp;"","")</f>
        <v/>
      </c>
      <c r="BH16" s="160" t="str">
        <f>IFERROR(VLOOKUP(D16,'10月'!$H$3:$R$50,10,FALSE)&amp;"","")</f>
        <v/>
      </c>
      <c r="BI16" s="160" t="str">
        <f>IFERROR(VLOOKUP(D16,'10月'!$H$3:$R$50,11,FALSE)&amp;"","")</f>
        <v>17</v>
      </c>
      <c r="BJ16" s="5">
        <f>_xlfn.XLOOKUP(D16,'10月'!$H$3:$H$50,'8月'!$B$3:$B$50,0)</f>
        <v>1</v>
      </c>
      <c r="BK16" s="160">
        <f t="shared" si="4"/>
        <v>6</v>
      </c>
      <c r="BL16" s="162"/>
      <c r="BM16" s="126" t="str">
        <f t="shared" si="7"/>
        <v/>
      </c>
      <c r="BN16" s="127">
        <f t="shared" si="8"/>
        <v>117</v>
      </c>
      <c r="BO16" s="127">
        <f t="shared" si="9"/>
        <v>110</v>
      </c>
      <c r="BP16" s="127">
        <f t="shared" si="10"/>
        <v>120</v>
      </c>
      <c r="BQ16" s="127">
        <f t="shared" si="11"/>
        <v>118</v>
      </c>
      <c r="BR16" s="127">
        <f t="shared" si="12"/>
        <v>107</v>
      </c>
      <c r="BS16" s="127">
        <f t="shared" si="13"/>
        <v>112</v>
      </c>
      <c r="BT16" s="155">
        <f t="shared" si="14"/>
        <v>114</v>
      </c>
      <c r="BU16" s="128">
        <f t="shared" si="15"/>
        <v>33.6</v>
      </c>
      <c r="BV16" s="466"/>
      <c r="BW16" s="4"/>
      <c r="BX16" s="4"/>
    </row>
    <row r="17" spans="1:76" ht="20.5" customHeight="1">
      <c r="A17" s="24">
        <f t="shared" si="23"/>
        <v>14</v>
      </c>
      <c r="B17" s="75" t="s">
        <v>149</v>
      </c>
      <c r="C17" s="76" t="s">
        <v>117</v>
      </c>
      <c r="D17" s="447" t="s">
        <v>669</v>
      </c>
      <c r="E17" s="340" t="s">
        <v>44</v>
      </c>
      <c r="F17" s="341">
        <v>9</v>
      </c>
      <c r="G17" s="408"/>
      <c r="H17" s="19">
        <f>IFERROR(VLOOKUP(D17,'4月'!$H$3:$T$46,7,FALSE),"")</f>
        <v>91</v>
      </c>
      <c r="I17" s="5">
        <f>IFERROR(VLOOKUP(D17,'4月'!$H$3:$T$46,2,FALSE),"")</f>
        <v>9</v>
      </c>
      <c r="J17" s="5" t="str">
        <f>IFERROR(VLOOKUP(D17,'4月'!$H$3:$T$46,8,FALSE)&amp;"","")</f>
        <v>82</v>
      </c>
      <c r="K17" s="5" t="str">
        <f>IFERROR(VLOOKUP(D17,'4月'!$H$3:$R$44,9,FALSE)&amp;"","")</f>
        <v>17</v>
      </c>
      <c r="L17" s="5" t="str">
        <f>IFERROR(VLOOKUP(D17,'4月'!$H$3:$R$44,10,FALSE)&amp;"","")</f>
        <v/>
      </c>
      <c r="M17" s="5" t="str">
        <f>IFERROR(VLOOKUP(D17,'4月'!$H$3:$R$44,11,FALSE)&amp;"","")</f>
        <v/>
      </c>
      <c r="N17" s="5">
        <f>IFERROR(VLOOKUP(D17,'4月'!$H$3:$T$46,13,FALSE),0)</f>
        <v>1</v>
      </c>
      <c r="O17" s="158">
        <f t="shared" si="0"/>
        <v>1</v>
      </c>
      <c r="P17" s="421">
        <f>IFERROR(VLOOKUP(D17,'5月'!$H$3:$T$50,7,FALSE),"")</f>
        <v>82</v>
      </c>
      <c r="Q17" s="26">
        <f>IFERROR(VLOOKUP(D17,'5月'!$H$3:$T$50,2,FALSE),"")</f>
        <v>9</v>
      </c>
      <c r="R17" s="5" t="str">
        <f>IFERROR(VLOOKUP(D17,'5月'!$H$3:$T$50,8,FALSE)&amp;"","")</f>
        <v>73</v>
      </c>
      <c r="S17" s="5" t="str">
        <f>IFERROR(VLOOKUP(D17,'5月'!$H$3:$R$50,9,FALSE)&amp;"","")</f>
        <v>9,13</v>
      </c>
      <c r="T17" s="5" t="str">
        <f>IFERROR(VLOOKUP(D17,'5月'!$H$3:$R$50,10,FALSE)&amp;"","")</f>
        <v/>
      </c>
      <c r="U17" s="5" t="str">
        <f>IFERROR(VLOOKUP(D17,'5月'!$H$3:$R$50,11,FALSE)&amp;"","")</f>
        <v/>
      </c>
      <c r="V17" s="5">
        <f>_xlfn.XLOOKUP(D17,'5月'!$H$3:$H$50,'5月'!$B$3:$B$50,0)</f>
        <v>11</v>
      </c>
      <c r="W17" s="158">
        <f t="shared" si="1"/>
        <v>12</v>
      </c>
      <c r="X17" s="19">
        <f>IFERROR(VLOOKUP(D17,'6月'!$H$3:$T$50,7,FALSE),"")</f>
        <v>81</v>
      </c>
      <c r="Y17" s="26">
        <f>IFERROR(VLOOKUP(D17,'6月'!$H$3:$T$50,2,FALSE),"")</f>
        <v>9</v>
      </c>
      <c r="Z17" s="5" t="str">
        <f>IFERROR(VLOOKUP(D17,'6月'!$H$3:$T$50,8,FALSE)&amp;"","")</f>
        <v>72</v>
      </c>
      <c r="AA17" s="5" t="str">
        <f>IFERROR(VLOOKUP(D17,'6月'!$H$3:$R$50,9,FALSE)&amp;"","")</f>
        <v>7,8</v>
      </c>
      <c r="AB17" s="5" t="str">
        <f>IFERROR(VLOOKUP(D17,'6月'!$H$3:$R$50,10,FALSE)&amp;"","")</f>
        <v>12</v>
      </c>
      <c r="AC17" s="5" t="str">
        <f>IFERROR(VLOOKUP(D17,'6月'!$H$3:$R$50,11,FALSE)&amp;"","")</f>
        <v/>
      </c>
      <c r="AD17" s="5">
        <f>_xlfn.XLOOKUP(D17,'6月'!$H$3:$H$50,'6月'!$B$3:$B$50,0)</f>
        <v>11</v>
      </c>
      <c r="AE17" s="158">
        <f t="shared" si="25"/>
        <v>23</v>
      </c>
      <c r="AF17" s="19">
        <f>IFERROR(VLOOKUP(D17,'7月'!$H$3:$T$50,7,FALSE),"")</f>
        <v>83</v>
      </c>
      <c r="AG17" s="5">
        <f>IFERROR(VLOOKUP(D17,'7月'!$H$3:$T$50,2,FALSE),"")</f>
        <v>9</v>
      </c>
      <c r="AH17" s="5" t="str">
        <f>IFERROR(VLOOKUP(D17,'7月'!$H$3:$T$50,8,FALSE)&amp;"","")</f>
        <v>74</v>
      </c>
      <c r="AI17" s="5" t="str">
        <f>IFERROR(VLOOKUP(D17,'7月'!$H$3:$R$50,9,FALSE)&amp;"","")</f>
        <v/>
      </c>
      <c r="AJ17" s="5" t="str">
        <f>IFERROR(VLOOKUP(D17,'7月'!$H$3:$R$50,10,FALSE)&amp;"","")</f>
        <v/>
      </c>
      <c r="AK17" s="5" t="str">
        <f>IFERROR(VLOOKUP(D17,'7月'!$H$3:$R$50,11,FALSE)&amp;"","")</f>
        <v/>
      </c>
      <c r="AL17" s="5">
        <f>_xlfn.XLOOKUP(D17,'7月'!$H$3:$H$50,'7月'!$B$3:$B$50,0)</f>
        <v>3</v>
      </c>
      <c r="AM17" s="158">
        <f t="shared" si="26"/>
        <v>26</v>
      </c>
      <c r="AN17" s="19">
        <f>IFERROR(VLOOKUP(D17,'8月'!$H$3:$T$50,7,FALSE),"")</f>
        <v>84</v>
      </c>
      <c r="AO17" s="5">
        <f>IFERROR(VLOOKUP(D17,'8月'!$H$3:$T$50,2,FALSE),"")</f>
        <v>9</v>
      </c>
      <c r="AP17" s="5" t="str">
        <f>IFERROR(VLOOKUP(D17,'8月'!$H$3:$T$50,8,FALSE)&amp;"","")</f>
        <v>75</v>
      </c>
      <c r="AQ17" s="160" t="str">
        <f>IFERROR(VLOOKUP(D17,'8月'!$H$3:$R$50,9,FALSE)&amp;"","")</f>
        <v/>
      </c>
      <c r="AR17" s="160" t="str">
        <f>IFERROR(VLOOKUP(D17,'8月'!$H$3:$R$50,10,FALSE)&amp;"","")</f>
        <v/>
      </c>
      <c r="AS17" s="160" t="str">
        <f>IFERROR(VLOOKUP(D17,'8月'!$H$3:$R$50,11,FALSE)&amp;"","")</f>
        <v/>
      </c>
      <c r="AT17" s="5">
        <f>_xlfn.XLOOKUP(D17,'8月'!$H$3:$H$50,'8月'!$B$3:$B$50,0)</f>
        <v>5</v>
      </c>
      <c r="AU17" s="158">
        <f t="shared" si="2"/>
        <v>31</v>
      </c>
      <c r="AV17" s="410">
        <f>IFERROR(VLOOKUP(D17,'9月'!$H$3:$T$50,7,FALSE),"")</f>
        <v>79</v>
      </c>
      <c r="AW17" s="5">
        <f>IFERROR(VLOOKUP(D17,'9月'!$H$3:$T$50,2,FALSE),"")</f>
        <v>9</v>
      </c>
      <c r="AX17" s="5" t="str">
        <f>IFERROR(VLOOKUP(D17,'9月'!$H$3:$T$50,8,FALSE)&amp;"","")</f>
        <v>70</v>
      </c>
      <c r="AY17" s="5" t="str">
        <f>IFERROR(VLOOKUP(D17,'9月'!$H$3:$R$50,9,FALSE)&amp;"","")</f>
        <v>14,18</v>
      </c>
      <c r="AZ17" s="160" t="str">
        <f>IFERROR(VLOOKUP(D17,'9月'!$H$3:$R$50,10,FALSE)&amp;"","")</f>
        <v>6,14</v>
      </c>
      <c r="BA17" s="160" t="str">
        <f>IFERROR(VLOOKUP(D17,'9月'!$H$3:$R$50,11,FALSE)&amp;"","")</f>
        <v/>
      </c>
      <c r="BB17" s="5">
        <f>_xlfn.XLOOKUP(D17,'9月'!$H$3:$H$50,'8月'!$B$3:$B$50,0)</f>
        <v>12</v>
      </c>
      <c r="BC17" s="158">
        <f t="shared" si="3"/>
        <v>43</v>
      </c>
      <c r="BD17" s="19">
        <f>IFERROR(VLOOKUP(D17,'10月'!$H$3:$T$50,7,FALSE),"")</f>
        <v>86</v>
      </c>
      <c r="BE17" s="5">
        <f>IFERROR(VLOOKUP(D17,'10月'!$H$3:$T$50,2,FALSE),"")</f>
        <v>9</v>
      </c>
      <c r="BF17" s="5" t="str">
        <f>IFERROR(VLOOKUP(D17,'10月'!$H$3:$T$50,8,FALSE)&amp;"","")</f>
        <v>77</v>
      </c>
      <c r="BG17" s="5" t="str">
        <f>IFERROR(VLOOKUP(D17,'10月'!$H$3:$R$50,9,FALSE)&amp;"","")</f>
        <v/>
      </c>
      <c r="BH17" s="160" t="str">
        <f>IFERROR(VLOOKUP(D17,'10月'!$H$3:$R$50,10,FALSE)&amp;"","")</f>
        <v/>
      </c>
      <c r="BI17" s="160" t="str">
        <f>IFERROR(VLOOKUP(D17,'10月'!$H$3:$R$50,11,FALSE)&amp;"","")</f>
        <v>B2</v>
      </c>
      <c r="BJ17" s="5">
        <f>_xlfn.XLOOKUP(D17,'10月'!$H$3:$H$50,'8月'!$B$3:$B$50,0)</f>
        <v>8</v>
      </c>
      <c r="BK17" s="160">
        <f t="shared" si="4"/>
        <v>51</v>
      </c>
      <c r="BL17" s="162"/>
      <c r="BM17" s="126">
        <f t="shared" si="7"/>
        <v>91</v>
      </c>
      <c r="BN17" s="127">
        <f t="shared" si="8"/>
        <v>82</v>
      </c>
      <c r="BO17" s="127">
        <f t="shared" si="9"/>
        <v>81</v>
      </c>
      <c r="BP17" s="127">
        <f t="shared" si="10"/>
        <v>83</v>
      </c>
      <c r="BQ17" s="127">
        <f t="shared" si="11"/>
        <v>84</v>
      </c>
      <c r="BR17" s="127">
        <f t="shared" si="12"/>
        <v>79</v>
      </c>
      <c r="BS17" s="127">
        <f t="shared" si="13"/>
        <v>86</v>
      </c>
      <c r="BT17" s="155">
        <f t="shared" si="14"/>
        <v>83.714285714285708</v>
      </c>
      <c r="BU17" s="128">
        <f t="shared" si="15"/>
        <v>9.3714285714285666</v>
      </c>
      <c r="BV17" s="466"/>
      <c r="BW17" s="4"/>
      <c r="BX17" s="4"/>
    </row>
    <row r="18" spans="1:76" ht="20.5" customHeight="1">
      <c r="A18" s="24">
        <f t="shared" si="23"/>
        <v>15</v>
      </c>
      <c r="B18" s="75" t="s">
        <v>146</v>
      </c>
      <c r="C18" s="76" t="s">
        <v>110</v>
      </c>
      <c r="D18" s="447" t="s">
        <v>668</v>
      </c>
      <c r="E18" s="340" t="s">
        <v>40</v>
      </c>
      <c r="F18" s="341">
        <v>15</v>
      </c>
      <c r="G18" s="125" t="s">
        <v>733</v>
      </c>
      <c r="H18" s="19">
        <f>IFERROR(VLOOKUP(D18,'4月'!$H$3:$T$46,7,FALSE),"")</f>
        <v>105</v>
      </c>
      <c r="I18" s="5">
        <f>IFERROR(VLOOKUP(D18,'4月'!$H$3:$T$46,2,FALSE),"")</f>
        <v>18</v>
      </c>
      <c r="J18" s="5" t="str">
        <f>IFERROR(VLOOKUP(D18,'4月'!$H$3:$T$46,8,FALSE)&amp;"","")</f>
        <v>87</v>
      </c>
      <c r="K18" s="5" t="str">
        <f>IFERROR(VLOOKUP(D18,'4月'!$H$3:$R$44,9,FALSE)&amp;"","")</f>
        <v/>
      </c>
      <c r="L18" s="5" t="str">
        <f>IFERROR(VLOOKUP(D18,'4月'!$H$3:$R$44,10,FALSE)&amp;"","")</f>
        <v>6</v>
      </c>
      <c r="M18" s="5" t="str">
        <f>IFERROR(VLOOKUP(D18,'4月'!$H$3:$R$44,11,FALSE)&amp;"","")</f>
        <v/>
      </c>
      <c r="N18" s="5">
        <f>IFERROR(VLOOKUP(D18,'4月'!$H$3:$T$46,13,FALSE),0)</f>
        <v>1</v>
      </c>
      <c r="O18" s="158">
        <f t="shared" si="0"/>
        <v>1</v>
      </c>
      <c r="P18" s="19" t="str">
        <f>IFERROR(VLOOKUP(D18,'5月'!$H$3:$T$50,7,FALSE),"")</f>
        <v/>
      </c>
      <c r="Q18" s="26" t="str">
        <f>IFERROR(VLOOKUP(D18,'5月'!$H$3:$T$50,2,FALSE),"")</f>
        <v/>
      </c>
      <c r="R18" s="5" t="str">
        <f>IFERROR(VLOOKUP(D18,'5月'!$H$3:$T$50,8,FALSE)&amp;"","")</f>
        <v/>
      </c>
      <c r="S18" s="5" t="str">
        <f>IFERROR(VLOOKUP(D18,'5月'!$H$3:$R$50,9,FALSE)&amp;"","")</f>
        <v/>
      </c>
      <c r="T18" s="5" t="str">
        <f>IFERROR(VLOOKUP(D18,'5月'!$H$3:$R$50,10,FALSE)&amp;"","")</f>
        <v/>
      </c>
      <c r="U18" s="5" t="str">
        <f>IFERROR(VLOOKUP(D18,'5月'!$H$3:$R$50,11,FALSE)&amp;"","")</f>
        <v/>
      </c>
      <c r="V18" s="5">
        <f>_xlfn.XLOOKUP(D18,'5月'!$H$3:$H$50,'5月'!$B$3:$B$50,0)</f>
        <v>0</v>
      </c>
      <c r="W18" s="158">
        <f t="shared" si="1"/>
        <v>1</v>
      </c>
      <c r="X18" s="19" t="str">
        <f>IFERROR(VLOOKUP(D18,'6月'!$H$3:$T$50,7,FALSE),"")</f>
        <v/>
      </c>
      <c r="Y18" s="26" t="str">
        <f>IFERROR(VLOOKUP(D18,'6月'!$H$3:$T$50,2,FALSE),"")</f>
        <v/>
      </c>
      <c r="Z18" s="5" t="str">
        <f>IFERROR(VLOOKUP(D18,'6月'!$H$3:$T$50,8,FALSE)&amp;"","")</f>
        <v/>
      </c>
      <c r="AA18" s="5" t="str">
        <f>IFERROR(VLOOKUP(D18,'6月'!$H$3:$R$50,9,FALSE)&amp;"","")</f>
        <v/>
      </c>
      <c r="AB18" s="5" t="str">
        <f>IFERROR(VLOOKUP(D18,'6月'!$H$3:$R$50,10,FALSE)&amp;"","")</f>
        <v/>
      </c>
      <c r="AC18" s="5" t="str">
        <f>IFERROR(VLOOKUP(D18,'6月'!$H$3:$R$50,11,FALSE)&amp;"","")</f>
        <v/>
      </c>
      <c r="AD18" s="5">
        <f>_xlfn.XLOOKUP(D18,'6月'!$H$3:$H$50,'6月'!$B$3:$B$50,0)</f>
        <v>0</v>
      </c>
      <c r="AE18" s="158">
        <f t="shared" si="25"/>
        <v>1</v>
      </c>
      <c r="AF18" s="19">
        <f>IFERROR(VLOOKUP(D18,'7月'!$H$3:$T$50,7,FALSE),"")</f>
        <v>93</v>
      </c>
      <c r="AG18" s="5">
        <f>IFERROR(VLOOKUP(D18,'7月'!$H$3:$T$50,2,FALSE),"")</f>
        <v>18</v>
      </c>
      <c r="AH18" s="5" t="str">
        <f>IFERROR(VLOOKUP(D18,'7月'!$H$3:$T$50,8,FALSE)&amp;"","")</f>
        <v>75</v>
      </c>
      <c r="AI18" s="5" t="str">
        <f>IFERROR(VLOOKUP(D18,'7月'!$H$3:$R$50,9,FALSE)&amp;"","")</f>
        <v/>
      </c>
      <c r="AJ18" s="5" t="str">
        <f>IFERROR(VLOOKUP(D18,'7月'!$H$3:$R$50,10,FALSE)&amp;"","")</f>
        <v/>
      </c>
      <c r="AK18" s="5" t="str">
        <f>IFERROR(VLOOKUP(D18,'7月'!$H$3:$R$50,11,FALSE)&amp;"","")</f>
        <v/>
      </c>
      <c r="AL18" s="5">
        <f>_xlfn.XLOOKUP(D18,'7月'!$H$3:$H$50,'7月'!$B$3:$B$50,0)</f>
        <v>1</v>
      </c>
      <c r="AM18" s="158">
        <f t="shared" si="26"/>
        <v>2</v>
      </c>
      <c r="AN18" s="19">
        <f>IFERROR(VLOOKUP(D18,'8月'!$H$3:$T$50,7,FALSE),"")</f>
        <v>88</v>
      </c>
      <c r="AO18" s="5">
        <f>IFERROR(VLOOKUP(D18,'8月'!$H$3:$T$50,2,FALSE),"")</f>
        <v>18</v>
      </c>
      <c r="AP18" s="387" t="str">
        <f>IFERROR(VLOOKUP(D18,'8月'!$H$3:$T$50,8,FALSE)&amp;"","")</f>
        <v>70</v>
      </c>
      <c r="AQ18" s="160" t="str">
        <f>IFERROR(VLOOKUP(D18,'8月'!$H$3:$R$50,9,FALSE)&amp;"","")</f>
        <v/>
      </c>
      <c r="AR18" s="160" t="str">
        <f>IFERROR(VLOOKUP(D18,'8月'!$H$3:$R$50,10,FALSE)&amp;"","")</f>
        <v/>
      </c>
      <c r="AS18" s="160" t="str">
        <f>IFERROR(VLOOKUP(D18,'8月'!$H$3:$R$50,11,FALSE)&amp;"","")</f>
        <v/>
      </c>
      <c r="AT18" s="5">
        <f>_xlfn.XLOOKUP(D18,'8月'!$H$3:$H$50,'8月'!$B$3:$B$50,0)</f>
        <v>18</v>
      </c>
      <c r="AU18" s="158">
        <f t="shared" si="2"/>
        <v>20</v>
      </c>
      <c r="AV18" s="19">
        <f>IFERROR(VLOOKUP(D18,'9月'!$H$3:$T$50,7,FALSE),"")</f>
        <v>92</v>
      </c>
      <c r="AW18" s="5">
        <f>IFERROR(VLOOKUP(D18,'9月'!$H$3:$T$50,2,FALSE),"")</f>
        <v>15</v>
      </c>
      <c r="AX18" s="5" t="str">
        <f>IFERROR(VLOOKUP(D18,'9月'!$H$3:$T$50,8,FALSE)&amp;"","")</f>
        <v>77</v>
      </c>
      <c r="AY18" s="5" t="str">
        <f>IFERROR(VLOOKUP(D18,'9月'!$H$3:$R$50,9,FALSE)&amp;"","")</f>
        <v/>
      </c>
      <c r="AZ18" s="160" t="str">
        <f>IFERROR(VLOOKUP(D18,'9月'!$H$3:$R$50,10,FALSE)&amp;"","")</f>
        <v/>
      </c>
      <c r="BA18" s="160" t="str">
        <f>IFERROR(VLOOKUP(D18,'9月'!$H$3:$R$50,11,FALSE)&amp;"","")</f>
        <v/>
      </c>
      <c r="BB18" s="5">
        <f>_xlfn.XLOOKUP(D18,'9月'!$H$3:$H$50,'8月'!$B$3:$B$50,0)</f>
        <v>2</v>
      </c>
      <c r="BC18" s="158">
        <f t="shared" si="3"/>
        <v>22</v>
      </c>
      <c r="BD18" s="19">
        <f>IFERROR(VLOOKUP(D18,'10月'!$H$3:$T$50,7,FALSE),"")</f>
        <v>94</v>
      </c>
      <c r="BE18" s="5">
        <f>IFERROR(VLOOKUP(D18,'10月'!$H$3:$T$50,2,FALSE),"")</f>
        <v>15</v>
      </c>
      <c r="BF18" s="5" t="str">
        <f>IFERROR(VLOOKUP(D18,'10月'!$H$3:$T$50,8,FALSE)&amp;"","")</f>
        <v>79</v>
      </c>
      <c r="BG18" s="5" t="str">
        <f>IFERROR(VLOOKUP(D18,'10月'!$H$3:$R$50,9,FALSE)&amp;"","")</f>
        <v>17</v>
      </c>
      <c r="BH18" s="160" t="str">
        <f>IFERROR(VLOOKUP(D18,'10月'!$H$3:$R$50,10,FALSE)&amp;"","")</f>
        <v/>
      </c>
      <c r="BI18" s="160" t="str">
        <f>IFERROR(VLOOKUP(D18,'10月'!$H$3:$R$50,11,FALSE)&amp;"","")</f>
        <v/>
      </c>
      <c r="BJ18" s="5">
        <f>_xlfn.XLOOKUP(D18,'10月'!$H$3:$H$50,'8月'!$B$3:$B$50,0)</f>
        <v>4</v>
      </c>
      <c r="BK18" s="160">
        <f t="shared" si="4"/>
        <v>26</v>
      </c>
      <c r="BL18" s="162"/>
      <c r="BM18" s="126">
        <f t="shared" si="7"/>
        <v>105</v>
      </c>
      <c r="BN18" s="127" t="str">
        <f t="shared" si="8"/>
        <v/>
      </c>
      <c r="BO18" s="127" t="str">
        <f t="shared" si="9"/>
        <v/>
      </c>
      <c r="BP18" s="127">
        <f t="shared" si="10"/>
        <v>93</v>
      </c>
      <c r="BQ18" s="127">
        <f t="shared" si="11"/>
        <v>88</v>
      </c>
      <c r="BR18" s="127">
        <f t="shared" si="12"/>
        <v>92</v>
      </c>
      <c r="BS18" s="127">
        <f t="shared" si="13"/>
        <v>94</v>
      </c>
      <c r="BT18" s="155">
        <f t="shared" si="14"/>
        <v>94.4</v>
      </c>
      <c r="BU18" s="128">
        <f t="shared" si="15"/>
        <v>17.920000000000005</v>
      </c>
      <c r="BV18" s="466"/>
      <c r="BW18" s="16"/>
      <c r="BX18" s="4"/>
    </row>
    <row r="19" spans="1:76" ht="20.5" customHeight="1">
      <c r="A19" s="24">
        <f t="shared" si="23"/>
        <v>16</v>
      </c>
      <c r="B19" s="97" t="s">
        <v>219</v>
      </c>
      <c r="C19" s="97" t="s">
        <v>199</v>
      </c>
      <c r="D19" s="448" t="s">
        <v>667</v>
      </c>
      <c r="E19" s="340" t="s">
        <v>40</v>
      </c>
      <c r="F19" s="342">
        <v>21</v>
      </c>
      <c r="G19" s="138"/>
      <c r="H19" s="19">
        <f>IFERROR(VLOOKUP(D19,'4月'!$H$3:$T$46,7,FALSE),"")</f>
        <v>103</v>
      </c>
      <c r="I19" s="5">
        <f>IFERROR(VLOOKUP(D19,'4月'!$H$3:$T$46,2,FALSE),"")</f>
        <v>21</v>
      </c>
      <c r="J19" s="5" t="str">
        <f>IFERROR(VLOOKUP(D19,'4月'!$H$3:$T$46,8,FALSE)&amp;"","")</f>
        <v>82</v>
      </c>
      <c r="K19" s="5" t="str">
        <f>IFERROR(VLOOKUP(D19,'4月'!$H$3:$R$44,9,FALSE)&amp;"","")</f>
        <v/>
      </c>
      <c r="L19" s="5" t="str">
        <f>IFERROR(VLOOKUP(D19,'4月'!$H$3:$R$44,10,FALSE)&amp;"","")</f>
        <v/>
      </c>
      <c r="M19" s="5" t="str">
        <f>IFERROR(VLOOKUP(D19,'4月'!$H$3:$R$44,11,FALSE)&amp;"","")</f>
        <v/>
      </c>
      <c r="N19" s="5">
        <f>IFERROR(VLOOKUP(D19,'4月'!$H$3:$T$46,13,FALSE),0)</f>
        <v>1</v>
      </c>
      <c r="O19" s="158">
        <f t="shared" ref="O19" si="30">N19</f>
        <v>1</v>
      </c>
      <c r="P19" s="19">
        <f>IFERROR(VLOOKUP(D19,'5月'!$H$3:$T$50,7,FALSE),"")</f>
        <v>104</v>
      </c>
      <c r="Q19" s="26">
        <f>IFERROR(VLOOKUP(D19,'5月'!$H$3:$T$50,2,FALSE),"")</f>
        <v>21</v>
      </c>
      <c r="R19" s="5" t="str">
        <f>IFERROR(VLOOKUP(D19,'5月'!$H$3:$T$50,8,FALSE)&amp;"","")</f>
        <v>83</v>
      </c>
      <c r="S19" s="5" t="str">
        <f>IFERROR(VLOOKUP(D19,'5月'!$H$3:$R$50,9,FALSE)&amp;"","")</f>
        <v/>
      </c>
      <c r="T19" s="5" t="str">
        <f>IFERROR(VLOOKUP(D19,'5月'!$H$3:$R$50,10,FALSE)&amp;"","")</f>
        <v/>
      </c>
      <c r="U19" s="5" t="str">
        <f>IFERROR(VLOOKUP(D19,'5月'!$H$3:$R$50,11,FALSE)&amp;"","")</f>
        <v/>
      </c>
      <c r="V19" s="5">
        <f>_xlfn.XLOOKUP(D19,'5月'!$H$3:$H$50,'5月'!$B$3:$B$50,0)</f>
        <v>1</v>
      </c>
      <c r="W19" s="158">
        <f t="shared" ref="W19" si="31">IFERROR(O19+V19,0)</f>
        <v>2</v>
      </c>
      <c r="X19" s="19">
        <f>IFERROR(VLOOKUP(D19,'6月'!$H$3:$T$50,7,FALSE),"")</f>
        <v>98</v>
      </c>
      <c r="Y19" s="26">
        <f>IFERROR(VLOOKUP(D19,'6月'!$H$3:$T$50,2,FALSE),"")</f>
        <v>21</v>
      </c>
      <c r="Z19" s="5" t="str">
        <f>IFERROR(VLOOKUP(D19,'6月'!$H$3:$T$50,8,FALSE)&amp;"","")</f>
        <v>77</v>
      </c>
      <c r="AA19" s="5" t="str">
        <f>IFERROR(VLOOKUP(D19,'6月'!$H$3:$R$50,9,FALSE)&amp;"","")</f>
        <v/>
      </c>
      <c r="AB19" s="5" t="str">
        <f>IFERROR(VLOOKUP(D19,'6月'!$H$3:$R$50,10,FALSE)&amp;"","")</f>
        <v/>
      </c>
      <c r="AC19" s="5" t="str">
        <f>IFERROR(VLOOKUP(D19,'6月'!$H$3:$R$50,11,FALSE)&amp;"","")</f>
        <v/>
      </c>
      <c r="AD19" s="5">
        <f>_xlfn.XLOOKUP(D19,'6月'!$H$3:$H$50,'6月'!$B$3:$B$50,0)</f>
        <v>1</v>
      </c>
      <c r="AE19" s="158">
        <f t="shared" ref="AE19" si="32">IFERROR(AD19+W19,0)</f>
        <v>3</v>
      </c>
      <c r="AF19" s="19">
        <f>IFERROR(VLOOKUP(D19,'7月'!$H$3:$T$50,7,FALSE),"")</f>
        <v>91</v>
      </c>
      <c r="AG19" s="5">
        <f>IFERROR(VLOOKUP(D19,'7月'!$H$3:$T$50,2,FALSE),"")</f>
        <v>21</v>
      </c>
      <c r="AH19" s="5" t="str">
        <f>IFERROR(VLOOKUP(D19,'7月'!$H$3:$T$50,8,FALSE)&amp;"","")</f>
        <v>70</v>
      </c>
      <c r="AI19" s="5" t="str">
        <f>IFERROR(VLOOKUP(D19,'7月'!$H$3:$R$50,9,FALSE)&amp;"","")</f>
        <v/>
      </c>
      <c r="AJ19" s="5" t="str">
        <f>IFERROR(VLOOKUP(D19,'7月'!$H$3:$R$50,10,FALSE)&amp;"","")</f>
        <v/>
      </c>
      <c r="AK19" s="5" t="str">
        <f>IFERROR(VLOOKUP(D19,'7月'!$H$3:$R$50,11,FALSE)&amp;"","")</f>
        <v/>
      </c>
      <c r="AL19" s="5">
        <f>_xlfn.XLOOKUP(D19,'7月'!$H$3:$H$50,'7月'!$B$3:$B$50,0)</f>
        <v>9</v>
      </c>
      <c r="AM19" s="158">
        <f t="shared" ref="AM19" si="33">IFERROR(AE19+AL19,0)</f>
        <v>12</v>
      </c>
      <c r="AN19" s="19">
        <f>IFERROR(VLOOKUP(D19,'8月'!$H$3:$T$50,7,FALSE),"")</f>
        <v>97</v>
      </c>
      <c r="AO19" s="5">
        <f>IFERROR(VLOOKUP(D19,'8月'!$H$3:$T$50,2,FALSE),"")</f>
        <v>21</v>
      </c>
      <c r="AP19" s="5" t="str">
        <f>IFERROR(VLOOKUP(D19,'8月'!$H$3:$T$50,8,FALSE)&amp;"","")</f>
        <v>76</v>
      </c>
      <c r="AQ19" s="160" t="str">
        <f>IFERROR(VLOOKUP(D19,'8月'!$H$3:$R$50,9,FALSE)&amp;"","")</f>
        <v>16</v>
      </c>
      <c r="AR19" s="160" t="str">
        <f>IFERROR(VLOOKUP(D19,'8月'!$H$3:$R$50,10,FALSE)&amp;"","")</f>
        <v/>
      </c>
      <c r="AS19" s="160" t="str">
        <f>IFERROR(VLOOKUP(D19,'8月'!$H$3:$R$50,11,FALSE)&amp;"","")</f>
        <v/>
      </c>
      <c r="AT19" s="5">
        <f>_xlfn.XLOOKUP(D19,'8月'!$H$3:$H$50,'8月'!$B$3:$B$50,0)</f>
        <v>3</v>
      </c>
      <c r="AU19" s="158">
        <f t="shared" si="2"/>
        <v>15</v>
      </c>
      <c r="AV19" s="19">
        <f>IFERROR(VLOOKUP(D19,'9月'!$H$3:$T$50,7,FALSE),"")</f>
        <v>95</v>
      </c>
      <c r="AW19" s="5">
        <f>IFERROR(VLOOKUP(D19,'9月'!$H$3:$T$50,2,FALSE),"")</f>
        <v>21</v>
      </c>
      <c r="AX19" s="5" t="str">
        <f>IFERROR(VLOOKUP(D19,'9月'!$H$3:$T$50,8,FALSE)&amp;"","")</f>
        <v>74</v>
      </c>
      <c r="AY19" s="5" t="str">
        <f>IFERROR(VLOOKUP(D19,'9月'!$H$3:$R$50,9,FALSE)&amp;"","")</f>
        <v>17</v>
      </c>
      <c r="AZ19" s="160" t="str">
        <f>IFERROR(VLOOKUP(D19,'9月'!$H$3:$R$50,10,FALSE)&amp;"","")</f>
        <v/>
      </c>
      <c r="BA19" s="160" t="str">
        <f>IFERROR(VLOOKUP(D19,'9月'!$H$3:$R$50,11,FALSE)&amp;"","")</f>
        <v/>
      </c>
      <c r="BB19" s="5">
        <f>_xlfn.XLOOKUP(D19,'9月'!$H$3:$H$50,'8月'!$B$3:$B$50,0)</f>
        <v>8</v>
      </c>
      <c r="BC19" s="158">
        <f>IFERROR(AU19+BB19,0)</f>
        <v>23</v>
      </c>
      <c r="BD19" s="19">
        <f>IFERROR(VLOOKUP(D19,'10月'!$H$3:$T$50,7,FALSE),"")</f>
        <v>93</v>
      </c>
      <c r="BE19" s="5">
        <f>IFERROR(VLOOKUP(D19,'10月'!$H$3:$T$50,2,FALSE),"")</f>
        <v>21</v>
      </c>
      <c r="BF19" s="388" t="str">
        <f>IFERROR(VLOOKUP(D19,'10月'!$H$3:$T$50,8,FALSE)&amp;"","")</f>
        <v>72</v>
      </c>
      <c r="BG19" s="5" t="str">
        <f>IFERROR(VLOOKUP(D19,'10月'!$H$3:$R$50,9,FALSE)&amp;"","")</f>
        <v/>
      </c>
      <c r="BH19" s="160" t="str">
        <f>IFERROR(VLOOKUP(D19,'10月'!$H$3:$R$50,10,FALSE)&amp;"","")</f>
        <v/>
      </c>
      <c r="BI19" s="160" t="str">
        <f>IFERROR(VLOOKUP(D19,'10月'!$H$3:$R$50,11,FALSE)&amp;"","")</f>
        <v/>
      </c>
      <c r="BJ19" s="5">
        <f>_xlfn.XLOOKUP(D19,'10月'!$H$3:$H$50,'8月'!$B$3:$B$50,0)</f>
        <v>15</v>
      </c>
      <c r="BK19" s="160">
        <f>BC19+BJ19</f>
        <v>38</v>
      </c>
      <c r="BL19" s="162"/>
      <c r="BM19" s="126">
        <f t="shared" si="7"/>
        <v>103</v>
      </c>
      <c r="BN19" s="127">
        <f t="shared" si="8"/>
        <v>104</v>
      </c>
      <c r="BO19" s="127">
        <f t="shared" si="9"/>
        <v>98</v>
      </c>
      <c r="BP19" s="127">
        <f t="shared" si="10"/>
        <v>91</v>
      </c>
      <c r="BQ19" s="127">
        <f t="shared" si="11"/>
        <v>97</v>
      </c>
      <c r="BR19" s="127">
        <f t="shared" si="12"/>
        <v>95</v>
      </c>
      <c r="BS19" s="127">
        <f t="shared" si="13"/>
        <v>93</v>
      </c>
      <c r="BT19" s="155">
        <f t="shared" ref="BT19" si="34">IFERROR(AVERAGE(BM19,BN19,BO19,BP19,BQ19,BR19,BS19),"-")</f>
        <v>97.285714285714292</v>
      </c>
      <c r="BU19" s="128">
        <f t="shared" si="15"/>
        <v>20.228571428571435</v>
      </c>
      <c r="BV19" s="466"/>
      <c r="BW19" s="4"/>
      <c r="BX19" s="4"/>
    </row>
    <row r="20" spans="1:76" ht="20.5" customHeight="1">
      <c r="A20" s="24">
        <f t="shared" si="23"/>
        <v>17</v>
      </c>
      <c r="B20" s="75" t="s">
        <v>361</v>
      </c>
      <c r="C20" s="76" t="s">
        <v>113</v>
      </c>
      <c r="D20" s="447" t="s">
        <v>666</v>
      </c>
      <c r="E20" s="167" t="s">
        <v>40</v>
      </c>
      <c r="F20" s="170">
        <v>23</v>
      </c>
      <c r="G20" s="21" t="s">
        <v>629</v>
      </c>
      <c r="H20" s="19">
        <f>IFERROR(VLOOKUP(D20,'4月'!$H$3:$T$46,7,FALSE),"")</f>
        <v>103</v>
      </c>
      <c r="I20" s="5" t="str">
        <f>IFERROR(VLOOKUP(D20,'4月'!$H$3:$T$46,2,FALSE),"")</f>
        <v>Guest</v>
      </c>
      <c r="J20" s="5" t="str">
        <f>IFERROR(VLOOKUP(D20,'4月'!$H$3:$T$46,8,FALSE)&amp;"","")</f>
        <v/>
      </c>
      <c r="K20" s="5" t="str">
        <f>IFERROR(VLOOKUP(D20,'4月'!$H$3:$R$44,9,FALSE)&amp;"","")</f>
        <v/>
      </c>
      <c r="L20" s="5" t="str">
        <f>IFERROR(VLOOKUP(D20,'4月'!$H$3:$R$44,10,FALSE)&amp;"","")</f>
        <v/>
      </c>
      <c r="M20" s="5" t="str">
        <f>IFERROR(VLOOKUP(D20,'4月'!$H$3:$R$44,11,FALSE)&amp;"","")</f>
        <v/>
      </c>
      <c r="N20" s="5">
        <f>IFERROR(VLOOKUP(D20,'4月'!$H$3:$T$46,13,FALSE),0)</f>
        <v>0</v>
      </c>
      <c r="O20" s="158">
        <f>N20</f>
        <v>0</v>
      </c>
      <c r="P20" s="19" t="str">
        <f>IFERROR(VLOOKUP(D20,'5月'!$H$3:$T$50,7,FALSE),"")</f>
        <v/>
      </c>
      <c r="Q20" s="26" t="str">
        <f>IFERROR(VLOOKUP(D20,'5月'!$H$3:$T$50,2,FALSE),"")</f>
        <v/>
      </c>
      <c r="R20" s="5" t="str">
        <f>IFERROR(VLOOKUP(D20,'5月'!$H$3:$T$50,8,FALSE)&amp;"","")</f>
        <v/>
      </c>
      <c r="S20" s="5" t="str">
        <f>IFERROR(VLOOKUP(D20,'5月'!$H$3:$R$50,9,FALSE)&amp;"","")</f>
        <v/>
      </c>
      <c r="T20" s="5" t="str">
        <f>IFERROR(VLOOKUP(D20,'5月'!$H$3:$R$50,10,FALSE)&amp;"","")</f>
        <v/>
      </c>
      <c r="U20" s="5" t="str">
        <f>IFERROR(VLOOKUP(D20,'5月'!$H$3:$R$50,11,FALSE)&amp;"","")</f>
        <v/>
      </c>
      <c r="V20" s="5">
        <f>_xlfn.XLOOKUP(D20,'5月'!$H$3:$H$50,'5月'!$B$3:$B$50,0)</f>
        <v>0</v>
      </c>
      <c r="W20" s="158">
        <f>IFERROR(O20+V20,0)</f>
        <v>0</v>
      </c>
      <c r="X20" s="19">
        <f>IFERROR(VLOOKUP(D20,'6月'!$H$3:$T$50,7,FALSE),"")</f>
        <v>112</v>
      </c>
      <c r="Y20" s="26" t="str">
        <f>IFERROR(VLOOKUP(D20,'6月'!$H$3:$T$50,2,FALSE),"")</f>
        <v>New-2</v>
      </c>
      <c r="Z20" s="5" t="str">
        <f>IFERROR(VLOOKUP(D20,'6月'!$H$3:$T$50,8,FALSE)&amp;"","")</f>
        <v>-</v>
      </c>
      <c r="AA20" s="5" t="str">
        <f>IFERROR(VLOOKUP(D20,'6月'!$H$3:$R$50,9,FALSE)&amp;"","")</f>
        <v/>
      </c>
      <c r="AB20" s="5" t="str">
        <f>IFERROR(VLOOKUP(D20,'6月'!$H$3:$R$50,10,FALSE)&amp;"","")</f>
        <v/>
      </c>
      <c r="AC20" s="5" t="str">
        <f>IFERROR(VLOOKUP(D20,'6月'!$H$3:$R$50,11,FALSE)&amp;"","")</f>
        <v/>
      </c>
      <c r="AD20" s="5">
        <f>_xlfn.XLOOKUP(D20,'6月'!$H$3:$H$50,'6月'!$B$3:$B$50,0)</f>
        <v>1</v>
      </c>
      <c r="AE20" s="158">
        <f>IFERROR(AD20+W20,0)</f>
        <v>1</v>
      </c>
      <c r="AF20" s="19" t="str">
        <f>IFERROR(VLOOKUP(D20,'7月'!$H$3:$T$50,7,FALSE),"")</f>
        <v/>
      </c>
      <c r="AG20" s="5" t="str">
        <f>IFERROR(VLOOKUP(D20,'7月'!$H$3:$T$50,2,FALSE),"")</f>
        <v/>
      </c>
      <c r="AH20" s="5" t="str">
        <f>IFERROR(VLOOKUP(D20,'7月'!$H$3:$T$50,8,FALSE)&amp;"","")</f>
        <v/>
      </c>
      <c r="AI20" s="5" t="str">
        <f>IFERROR(VLOOKUP(D20,'7月'!$H$3:$R$50,9,FALSE)&amp;"","")</f>
        <v/>
      </c>
      <c r="AJ20" s="5" t="str">
        <f>IFERROR(VLOOKUP(D20,'7月'!$H$3:$R$50,10,FALSE)&amp;"","")</f>
        <v/>
      </c>
      <c r="AK20" s="5" t="str">
        <f>IFERROR(VLOOKUP(D20,'7月'!$H$3:$R$50,11,FALSE)&amp;"","")</f>
        <v/>
      </c>
      <c r="AL20" s="5">
        <f>_xlfn.XLOOKUP(D20,'7月'!$H$3:$H$50,'7月'!$B$3:$B$50,0)</f>
        <v>0</v>
      </c>
      <c r="AM20" s="158">
        <f>IFERROR(AE20+AL20,0)</f>
        <v>1</v>
      </c>
      <c r="AN20" s="19">
        <f>IFERROR(VLOOKUP(D20,'8月'!$H$3:$T$50,7,FALSE),"")</f>
        <v>113</v>
      </c>
      <c r="AO20" s="5">
        <f>IFERROR(VLOOKUP(D20,'8月'!$H$3:$T$50,2,FALSE),"")</f>
        <v>23</v>
      </c>
      <c r="AP20" s="5" t="str">
        <f>IFERROR(VLOOKUP(D20,'8月'!$H$3:$T$50,8,FALSE)&amp;"","")</f>
        <v>90</v>
      </c>
      <c r="AQ20" s="160" t="str">
        <f>IFERROR(VLOOKUP(D20,'8月'!$H$3:$R$50,9,FALSE)&amp;"","")</f>
        <v/>
      </c>
      <c r="AR20" s="160" t="str">
        <f>IFERROR(VLOOKUP(D20,'8月'!$H$3:$R$50,10,FALSE)&amp;"","")</f>
        <v/>
      </c>
      <c r="AS20" s="160" t="str">
        <f>IFERROR(VLOOKUP(D20,'8月'!$H$3:$R$50,11,FALSE)&amp;"","")</f>
        <v/>
      </c>
      <c r="AT20" s="5">
        <f>_xlfn.XLOOKUP(D20,'8月'!$H$3:$H$50,'8月'!$B$3:$B$50,0)</f>
        <v>1</v>
      </c>
      <c r="AU20" s="158">
        <f t="shared" si="2"/>
        <v>2</v>
      </c>
      <c r="AV20" s="19">
        <f>IFERROR(VLOOKUP(D20,'9月'!$H$3:$T$50,7,FALSE),"")</f>
        <v>98</v>
      </c>
      <c r="AW20" s="5">
        <f>IFERROR(VLOOKUP(D20,'9月'!$H$3:$T$50,2,FALSE),"")</f>
        <v>23</v>
      </c>
      <c r="AX20" s="5" t="str">
        <f>IFERROR(VLOOKUP(D20,'9月'!$H$3:$T$50,8,FALSE)&amp;"","")</f>
        <v>75</v>
      </c>
      <c r="AY20" s="5" t="str">
        <f>IFERROR(VLOOKUP(D20,'9月'!$H$3:$R$50,9,FALSE)&amp;"","")</f>
        <v/>
      </c>
      <c r="AZ20" s="160" t="str">
        <f>IFERROR(VLOOKUP(D20,'9月'!$H$3:$R$50,10,FALSE)&amp;"","")</f>
        <v/>
      </c>
      <c r="BA20" s="160" t="str">
        <f>IFERROR(VLOOKUP(D20,'9月'!$H$3:$R$50,11,FALSE)&amp;"","")</f>
        <v/>
      </c>
      <c r="BB20" s="5">
        <f>_xlfn.XLOOKUP(D20,'9月'!$H$3:$H$50,'8月'!$B$3:$B$50,0)</f>
        <v>6</v>
      </c>
      <c r="BC20" s="158">
        <f>IFERROR(AU20+BB20,0)</f>
        <v>8</v>
      </c>
      <c r="BD20" s="19">
        <f>IFERROR(VLOOKUP(D20,'10月'!$H$3:$T$50,7,FALSE),"")</f>
        <v>99</v>
      </c>
      <c r="BE20" s="5">
        <f>IFERROR(VLOOKUP(D20,'10月'!$H$3:$T$50,2,FALSE),"")</f>
        <v>23</v>
      </c>
      <c r="BF20" s="5" t="str">
        <f>IFERROR(VLOOKUP(D20,'10月'!$H$3:$T$50,8,FALSE)&amp;"","")</f>
        <v>76</v>
      </c>
      <c r="BG20" s="5" t="str">
        <f>IFERROR(VLOOKUP(D20,'10月'!$H$3:$R$50,9,FALSE)&amp;"","")</f>
        <v/>
      </c>
      <c r="BH20" s="160" t="str">
        <f>IFERROR(VLOOKUP(D20,'10月'!$H$3:$R$50,10,FALSE)&amp;"","")</f>
        <v/>
      </c>
      <c r="BI20" s="160" t="str">
        <f>IFERROR(VLOOKUP(D20,'10月'!$H$3:$R$50,11,FALSE)&amp;"","")</f>
        <v/>
      </c>
      <c r="BJ20" s="5">
        <f>_xlfn.XLOOKUP(D20,'10月'!$H$3:$H$50,'8月'!$B$3:$B$50,0)</f>
        <v>10</v>
      </c>
      <c r="BK20" s="160">
        <f>BC20+BJ20</f>
        <v>18</v>
      </c>
      <c r="BL20" s="162"/>
      <c r="BM20" s="126">
        <f>H20</f>
        <v>103</v>
      </c>
      <c r="BN20" s="127" t="str">
        <f>P20</f>
        <v/>
      </c>
      <c r="BO20" s="127">
        <f t="shared" si="9"/>
        <v>112</v>
      </c>
      <c r="BP20" s="127" t="str">
        <f t="shared" si="10"/>
        <v/>
      </c>
      <c r="BQ20" s="127">
        <f t="shared" si="11"/>
        <v>113</v>
      </c>
      <c r="BR20" s="127">
        <f t="shared" si="12"/>
        <v>98</v>
      </c>
      <c r="BS20" s="127">
        <f t="shared" si="13"/>
        <v>99</v>
      </c>
      <c r="BT20" s="155">
        <f>IFERROR(AVERAGE(BM20,BN20,BO20,BP20,BQ20,BR20,BS20),"-")</f>
        <v>105</v>
      </c>
      <c r="BU20" s="128">
        <f>IFERROR(MIN(((BT20-72)*0.8),36),"-")</f>
        <v>26.400000000000002</v>
      </c>
      <c r="BV20" s="466"/>
      <c r="BW20" s="4"/>
      <c r="BX20" s="4"/>
    </row>
    <row r="21" spans="1:76" ht="20.5" customHeight="1">
      <c r="A21" s="24">
        <f t="shared" si="23"/>
        <v>18</v>
      </c>
      <c r="B21" s="75" t="s">
        <v>134</v>
      </c>
      <c r="C21" s="76" t="s">
        <v>109</v>
      </c>
      <c r="D21" s="447" t="s">
        <v>665</v>
      </c>
      <c r="E21" s="340" t="s">
        <v>40</v>
      </c>
      <c r="F21" s="341">
        <v>26</v>
      </c>
      <c r="G21" s="125"/>
      <c r="H21" s="19">
        <f>IFERROR(VLOOKUP(D21,'4月'!$H$3:$T$46,7,FALSE),"")</f>
        <v>113</v>
      </c>
      <c r="I21" s="5">
        <f>IFERROR(VLOOKUP(D21,'4月'!$H$3:$T$46,2,FALSE),"")</f>
        <v>26</v>
      </c>
      <c r="J21" s="5" t="str">
        <f>IFERROR(VLOOKUP(D21,'4月'!$H$3:$T$46,8,FALSE)&amp;"","")</f>
        <v>87</v>
      </c>
      <c r="K21" s="5" t="str">
        <f>IFERROR(VLOOKUP(D21,'4月'!$H$3:$R$44,9,FALSE)&amp;"","")</f>
        <v/>
      </c>
      <c r="L21" s="5" t="str">
        <f>IFERROR(VLOOKUP(D21,'4月'!$H$3:$R$44,10,FALSE)&amp;"","")</f>
        <v/>
      </c>
      <c r="M21" s="5" t="str">
        <f>IFERROR(VLOOKUP(D21,'4月'!$H$3:$R$44,11,FALSE)&amp;"","")</f>
        <v/>
      </c>
      <c r="N21" s="5">
        <f>IFERROR(VLOOKUP(D21,'4月'!$H$3:$T$46,13,FALSE),0)</f>
        <v>1</v>
      </c>
      <c r="O21" s="158">
        <f t="shared" si="0"/>
        <v>1</v>
      </c>
      <c r="P21" s="19">
        <f>IFERROR(VLOOKUP(D21,'5月'!$H$3:$T$50,7,FALSE),"")</f>
        <v>103</v>
      </c>
      <c r="Q21" s="26">
        <f>IFERROR(VLOOKUP(D21,'5月'!$H$3:$T$50,2,FALSE),"")</f>
        <v>26</v>
      </c>
      <c r="R21" s="5" t="str">
        <f>IFERROR(VLOOKUP(D21,'5月'!$H$3:$T$50,8,FALSE)&amp;"","")</f>
        <v>77</v>
      </c>
      <c r="S21" s="5" t="str">
        <f>IFERROR(VLOOKUP(D21,'5月'!$H$3:$R$50,9,FALSE)&amp;"","")</f>
        <v/>
      </c>
      <c r="T21" s="5" t="str">
        <f>IFERROR(VLOOKUP(D21,'5月'!$H$3:$R$50,10,FALSE)&amp;"","")</f>
        <v/>
      </c>
      <c r="U21" s="5" t="str">
        <f>IFERROR(VLOOKUP(D21,'5月'!$H$3:$R$50,11,FALSE)&amp;"","")</f>
        <v/>
      </c>
      <c r="V21" s="5">
        <f>_xlfn.XLOOKUP(D21,'5月'!$H$3:$H$50,'5月'!$B$3:$B$50,0)</f>
        <v>1</v>
      </c>
      <c r="W21" s="158">
        <f t="shared" si="1"/>
        <v>2</v>
      </c>
      <c r="X21" s="19">
        <f>IFERROR(VLOOKUP(D21,'6月'!$H$3:$T$50,7,FALSE),"")</f>
        <v>107</v>
      </c>
      <c r="Y21" s="26">
        <f>IFERROR(VLOOKUP(D21,'6月'!$H$3:$T$50,2,FALSE),"")</f>
        <v>26</v>
      </c>
      <c r="Z21" s="5" t="str">
        <f>IFERROR(VLOOKUP(D21,'6月'!$H$3:$T$50,8,FALSE)&amp;"","")</f>
        <v>81</v>
      </c>
      <c r="AA21" s="5" t="str">
        <f>IFERROR(VLOOKUP(D21,'6月'!$H$3:$R$50,9,FALSE)&amp;"","")</f>
        <v/>
      </c>
      <c r="AB21" s="5" t="str">
        <f>IFERROR(VLOOKUP(D21,'6月'!$H$3:$R$50,10,FALSE)&amp;"","")</f>
        <v/>
      </c>
      <c r="AC21" s="5" t="str">
        <f>IFERROR(VLOOKUP(D21,'6月'!$H$3:$R$50,11,FALSE)&amp;"","")</f>
        <v/>
      </c>
      <c r="AD21" s="5">
        <f>_xlfn.XLOOKUP(D21,'6月'!$H$3:$H$50,'6月'!$B$3:$B$50,0)</f>
        <v>1</v>
      </c>
      <c r="AE21" s="158">
        <f t="shared" si="25"/>
        <v>3</v>
      </c>
      <c r="AF21" s="19">
        <f>IFERROR(VLOOKUP(D21,'7月'!$H$3:$T$50,7,FALSE),"")</f>
        <v>108</v>
      </c>
      <c r="AG21" s="5">
        <f>IFERROR(VLOOKUP(D21,'7月'!$H$3:$T$50,2,FALSE),"")</f>
        <v>26</v>
      </c>
      <c r="AH21" s="5" t="str">
        <f>IFERROR(VLOOKUP(D21,'7月'!$H$3:$T$50,8,FALSE)&amp;"","")</f>
        <v>82</v>
      </c>
      <c r="AI21" s="5" t="str">
        <f>IFERROR(VLOOKUP(D21,'7月'!$H$3:$R$50,9,FALSE)&amp;"","")</f>
        <v/>
      </c>
      <c r="AJ21" s="5" t="str">
        <f>IFERROR(VLOOKUP(D21,'7月'!$H$3:$R$50,10,FALSE)&amp;"","")</f>
        <v/>
      </c>
      <c r="AK21" s="5" t="str">
        <f>IFERROR(VLOOKUP(D21,'7月'!$H$3:$R$50,11,FALSE)&amp;"","")</f>
        <v/>
      </c>
      <c r="AL21" s="5">
        <f>_xlfn.XLOOKUP(D21,'7月'!$H$3:$H$50,'7月'!$B$3:$B$50,0)</f>
        <v>1</v>
      </c>
      <c r="AM21" s="158">
        <f t="shared" si="26"/>
        <v>4</v>
      </c>
      <c r="AN21" s="19">
        <f>IFERROR(VLOOKUP(D21,'8月'!$H$3:$T$50,7,FALSE),"")</f>
        <v>98</v>
      </c>
      <c r="AO21" s="5">
        <f>IFERROR(VLOOKUP(D21,'8月'!$H$3:$T$50,2,FALSE),"")</f>
        <v>26</v>
      </c>
      <c r="AP21" s="5" t="str">
        <f>IFERROR(VLOOKUP(D21,'8月'!$H$3:$T$50,8,FALSE)&amp;"","")</f>
        <v>72</v>
      </c>
      <c r="AQ21" s="160" t="str">
        <f>IFERROR(VLOOKUP(D21,'8月'!$H$3:$R$50,9,FALSE)&amp;"","")</f>
        <v/>
      </c>
      <c r="AR21" s="160" t="str">
        <f>IFERROR(VLOOKUP(D21,'8月'!$H$3:$R$50,10,FALSE)&amp;"","")</f>
        <v/>
      </c>
      <c r="AS21" s="160" t="str">
        <f>IFERROR(VLOOKUP(D21,'8月'!$H$3:$R$50,11,FALSE)&amp;"","")</f>
        <v/>
      </c>
      <c r="AT21" s="5">
        <f>_xlfn.XLOOKUP(D21,'8月'!$H$3:$H$50,'8月'!$B$3:$B$50,0)</f>
        <v>11</v>
      </c>
      <c r="AU21" s="158">
        <f t="shared" si="2"/>
        <v>15</v>
      </c>
      <c r="AV21" s="19">
        <f>IFERROR(VLOOKUP(D21,'9月'!$H$3:$T$50,7,FALSE),"")</f>
        <v>105</v>
      </c>
      <c r="AW21" s="5">
        <f>IFERROR(VLOOKUP(D21,'9月'!$H$3:$T$50,2,FALSE),"")</f>
        <v>26</v>
      </c>
      <c r="AX21" s="5" t="str">
        <f>IFERROR(VLOOKUP(D21,'9月'!$H$3:$T$50,8,FALSE)&amp;"","")</f>
        <v>79</v>
      </c>
      <c r="AY21" s="5" t="str">
        <f>IFERROR(VLOOKUP(D21,'9月'!$H$3:$R$50,9,FALSE)&amp;"","")</f>
        <v/>
      </c>
      <c r="AZ21" s="160" t="str">
        <f>IFERROR(VLOOKUP(D21,'9月'!$H$3:$R$50,10,FALSE)&amp;"","")</f>
        <v/>
      </c>
      <c r="BA21" s="160" t="str">
        <f>IFERROR(VLOOKUP(D21,'9月'!$H$3:$R$50,11,FALSE)&amp;"","")</f>
        <v/>
      </c>
      <c r="BB21" s="5">
        <f>_xlfn.XLOOKUP(D21,'9月'!$H$3:$H$50,'8月'!$B$3:$B$50,0)</f>
        <v>1</v>
      </c>
      <c r="BC21" s="158">
        <f t="shared" si="3"/>
        <v>16</v>
      </c>
      <c r="BD21" s="19">
        <f>IFERROR(VLOOKUP(D21,'10月'!$H$3:$T$50,7,FALSE),"")</f>
        <v>97</v>
      </c>
      <c r="BE21" s="5">
        <f>IFERROR(VLOOKUP(D21,'10月'!$H$3:$T$50,2,FALSE),"")</f>
        <v>26</v>
      </c>
      <c r="BF21" s="386" t="str">
        <f>IFERROR(VLOOKUP(D21,'10月'!$H$3:$T$50,8,FALSE)&amp;"","")</f>
        <v>71</v>
      </c>
      <c r="BG21" s="5" t="str">
        <f>IFERROR(VLOOKUP(D21,'10月'!$H$3:$R$50,9,FALSE)&amp;"","")</f>
        <v/>
      </c>
      <c r="BH21" s="160" t="str">
        <f>IFERROR(VLOOKUP(D21,'10月'!$H$3:$R$50,10,FALSE)&amp;"","")</f>
        <v/>
      </c>
      <c r="BI21" s="160" t="str">
        <f>IFERROR(VLOOKUP(D21,'10月'!$H$3:$R$50,11,FALSE)&amp;"","")</f>
        <v/>
      </c>
      <c r="BJ21" s="5">
        <f>_xlfn.XLOOKUP(D21,'10月'!$H$3:$H$50,'8月'!$B$3:$B$50,0)</f>
        <v>21</v>
      </c>
      <c r="BK21" s="160">
        <f t="shared" si="4"/>
        <v>37</v>
      </c>
      <c r="BL21" s="162"/>
      <c r="BM21" s="126">
        <f t="shared" si="7"/>
        <v>113</v>
      </c>
      <c r="BN21" s="127">
        <f t="shared" si="8"/>
        <v>103</v>
      </c>
      <c r="BO21" s="127">
        <f t="shared" si="9"/>
        <v>107</v>
      </c>
      <c r="BP21" s="127">
        <f t="shared" si="10"/>
        <v>108</v>
      </c>
      <c r="BQ21" s="127">
        <f t="shared" si="11"/>
        <v>98</v>
      </c>
      <c r="BR21" s="127">
        <f t="shared" si="12"/>
        <v>105</v>
      </c>
      <c r="BS21" s="127">
        <f t="shared" si="13"/>
        <v>97</v>
      </c>
      <c r="BT21" s="155">
        <f t="shared" si="14"/>
        <v>104.42857142857143</v>
      </c>
      <c r="BU21" s="128">
        <f>IFERROR(MIN((((BT21-72)*0.8)*0.8),36),"-")</f>
        <v>20.754285714285718</v>
      </c>
      <c r="BV21" s="465" t="s">
        <v>773</v>
      </c>
      <c r="BW21" s="4"/>
      <c r="BX21" s="4"/>
    </row>
    <row r="22" spans="1:76" ht="20.5" customHeight="1">
      <c r="A22" s="24">
        <f t="shared" si="23"/>
        <v>19</v>
      </c>
      <c r="B22" s="75" t="s">
        <v>156</v>
      </c>
      <c r="C22" s="76" t="s">
        <v>113</v>
      </c>
      <c r="D22" s="123" t="s">
        <v>230</v>
      </c>
      <c r="E22" s="340" t="s">
        <v>85</v>
      </c>
      <c r="F22" s="343">
        <v>25</v>
      </c>
      <c r="G22" s="135" t="s">
        <v>735</v>
      </c>
      <c r="H22" s="19">
        <f>IFERROR(VLOOKUP(D22,'4月'!$H$3:$T$46,7,FALSE),"")</f>
        <v>115</v>
      </c>
      <c r="I22" s="5">
        <f>IFERROR(VLOOKUP(D22,'4月'!$H$3:$T$46,2,FALSE),"")</f>
        <v>22</v>
      </c>
      <c r="J22" s="5" t="str">
        <f>IFERROR(VLOOKUP(D22,'4月'!$H$3:$T$46,8,FALSE)&amp;"","")</f>
        <v>93</v>
      </c>
      <c r="K22" s="5" t="str">
        <f>IFERROR(VLOOKUP(D22,'4月'!$H$3:$R$44,9,FALSE)&amp;"","")</f>
        <v/>
      </c>
      <c r="L22" s="5" t="str">
        <f>IFERROR(VLOOKUP(D22,'4月'!$H$3:$R$44,10,FALSE)&amp;"","")</f>
        <v/>
      </c>
      <c r="M22" s="5" t="str">
        <f>IFERROR(VLOOKUP(D22,'4月'!$H$3:$R$44,11,FALSE)&amp;"","")</f>
        <v/>
      </c>
      <c r="N22" s="5">
        <f>IFERROR(VLOOKUP(D22,'4月'!$H$3:$T$46,13,FALSE),0)</f>
        <v>1</v>
      </c>
      <c r="O22" s="158">
        <f t="shared" si="0"/>
        <v>1</v>
      </c>
      <c r="P22" s="19">
        <f>IFERROR(VLOOKUP(D22,'5月'!$H$3:$T$50,7,FALSE),"")</f>
        <v>105</v>
      </c>
      <c r="Q22" s="26">
        <f>IFERROR(VLOOKUP(D22,'5月'!$H$3:$T$50,2,FALSE),"")</f>
        <v>23</v>
      </c>
      <c r="R22" s="5" t="str">
        <f>IFERROR(VLOOKUP(D22,'5月'!$H$3:$T$50,8,FALSE)&amp;"","")</f>
        <v>82</v>
      </c>
      <c r="S22" s="5" t="str">
        <f>IFERROR(VLOOKUP(D22,'5月'!$H$3:$R$50,9,FALSE)&amp;"","")</f>
        <v/>
      </c>
      <c r="T22" s="5" t="str">
        <f>IFERROR(VLOOKUP(D22,'5月'!$H$3:$R$50,10,FALSE)&amp;"","")</f>
        <v/>
      </c>
      <c r="U22" s="5" t="str">
        <f>IFERROR(VLOOKUP(D22,'5月'!$H$3:$R$50,11,FALSE)&amp;"","")</f>
        <v/>
      </c>
      <c r="V22" s="5">
        <f>_xlfn.XLOOKUP(D22,'5月'!$H$3:$H$50,'5月'!$B$3:$B$50,0)</f>
        <v>1</v>
      </c>
      <c r="W22" s="158">
        <f t="shared" si="1"/>
        <v>2</v>
      </c>
      <c r="X22" s="19">
        <f>IFERROR(VLOOKUP(D22,'6月'!$H$3:$T$50,7,FALSE),"")</f>
        <v>110</v>
      </c>
      <c r="Y22" s="26">
        <f>IFERROR(VLOOKUP(D22,'6月'!$H$3:$T$50,2,FALSE),"")</f>
        <v>23</v>
      </c>
      <c r="Z22" s="5" t="str">
        <f>IFERROR(VLOOKUP(D22,'6月'!$H$3:$T$50,8,FALSE)&amp;"","")</f>
        <v>87</v>
      </c>
      <c r="AA22" s="5" t="str">
        <f>IFERROR(VLOOKUP(D22,'6月'!$H$3:$R$50,9,FALSE)&amp;"","")</f>
        <v/>
      </c>
      <c r="AB22" s="5" t="str">
        <f>IFERROR(VLOOKUP(D22,'6月'!$H$3:$R$50,10,FALSE)&amp;"","")</f>
        <v/>
      </c>
      <c r="AC22" s="5" t="str">
        <f>IFERROR(VLOOKUP(D22,'6月'!$H$3:$R$50,11,FALSE)&amp;"","")</f>
        <v/>
      </c>
      <c r="AD22" s="5">
        <f>_xlfn.XLOOKUP(D22,'6月'!$H$3:$H$50,'6月'!$B$3:$B$50,0)</f>
        <v>1</v>
      </c>
      <c r="AE22" s="158">
        <f t="shared" si="25"/>
        <v>3</v>
      </c>
      <c r="AF22" s="19">
        <f>IFERROR(VLOOKUP(D22,'7月'!$H$3:$T$50,7,FALSE),"")</f>
        <v>113</v>
      </c>
      <c r="AG22" s="5">
        <f>IFERROR(VLOOKUP(D22,'7月'!$H$3:$T$50,2,FALSE),"")</f>
        <v>23</v>
      </c>
      <c r="AH22" s="5" t="str">
        <f>IFERROR(VLOOKUP(D22,'7月'!$H$3:$T$50,8,FALSE)&amp;"","")</f>
        <v>90</v>
      </c>
      <c r="AI22" s="5" t="str">
        <f>IFERROR(VLOOKUP(D22,'7月'!$H$3:$R$50,9,FALSE)&amp;"","")</f>
        <v/>
      </c>
      <c r="AJ22" s="5" t="str">
        <f>IFERROR(VLOOKUP(D22,'7月'!$H$3:$R$50,10,FALSE)&amp;"","")</f>
        <v/>
      </c>
      <c r="AK22" s="5" t="str">
        <f>IFERROR(VLOOKUP(D22,'7月'!$H$3:$R$50,11,FALSE)&amp;"","")</f>
        <v/>
      </c>
      <c r="AL22" s="5">
        <f>_xlfn.XLOOKUP(D22,'7月'!$H$3:$H$50,'7月'!$B$3:$B$50,0)</f>
        <v>1</v>
      </c>
      <c r="AM22" s="158">
        <f t="shared" si="26"/>
        <v>4</v>
      </c>
      <c r="AN22" s="19">
        <f>IFERROR(VLOOKUP(D22,'8月'!$H$3:$T$50,7,FALSE),"")</f>
        <v>116</v>
      </c>
      <c r="AO22" s="5">
        <f>IFERROR(VLOOKUP(D22,'8月'!$H$3:$T$50,2,FALSE),"")</f>
        <v>23</v>
      </c>
      <c r="AP22" s="5" t="str">
        <f>IFERROR(VLOOKUP(D22,'8月'!$H$3:$T$50,8,FALSE)&amp;"","")</f>
        <v>93</v>
      </c>
      <c r="AQ22" s="160" t="str">
        <f>IFERROR(VLOOKUP(D22,'8月'!$H$3:$R$50,9,FALSE)&amp;"","")</f>
        <v/>
      </c>
      <c r="AR22" s="160" t="str">
        <f>IFERROR(VLOOKUP(D22,'8月'!$H$3:$R$50,10,FALSE)&amp;"","")</f>
        <v/>
      </c>
      <c r="AS22" s="160" t="str">
        <f>IFERROR(VLOOKUP(D22,'8月'!$H$3:$R$50,11,FALSE)&amp;"","")</f>
        <v/>
      </c>
      <c r="AT22" s="5">
        <f>_xlfn.XLOOKUP(D22,'8月'!$H$3:$H$50,'8月'!$B$3:$B$50,0)</f>
        <v>1</v>
      </c>
      <c r="AU22" s="158">
        <f t="shared" si="2"/>
        <v>5</v>
      </c>
      <c r="AV22" s="19">
        <f>IFERROR(VLOOKUP(D22,'9月'!$H$3:$T$50,7,FALSE),"")</f>
        <v>110</v>
      </c>
      <c r="AW22" s="5">
        <f>IFERROR(VLOOKUP(D22,'9月'!$H$3:$T$50,2,FALSE),"")</f>
        <v>25</v>
      </c>
      <c r="AX22" s="5" t="str">
        <f>IFERROR(VLOOKUP(D22,'9月'!$H$3:$T$50,8,FALSE)&amp;"","")</f>
        <v>85</v>
      </c>
      <c r="AY22" s="5" t="str">
        <f>IFERROR(VLOOKUP(D22,'9月'!$H$3:$R$50,9,FALSE)&amp;"","")</f>
        <v/>
      </c>
      <c r="AZ22" s="160" t="str">
        <f>IFERROR(VLOOKUP(D22,'9月'!$H$3:$R$50,10,FALSE)&amp;"","")</f>
        <v/>
      </c>
      <c r="BA22" s="160" t="str">
        <f>IFERROR(VLOOKUP(D22,'9月'!$H$3:$R$50,11,FALSE)&amp;"","")</f>
        <v/>
      </c>
      <c r="BB22" s="5">
        <f>_xlfn.XLOOKUP(D22,'9月'!$H$3:$H$50,'8月'!$B$3:$B$50,0)</f>
        <v>1</v>
      </c>
      <c r="BC22" s="158">
        <f t="shared" si="3"/>
        <v>6</v>
      </c>
      <c r="BD22" s="19">
        <f>IFERROR(VLOOKUP(D22,'10月'!$H$3:$T$50,7,FALSE),"")</f>
        <v>108</v>
      </c>
      <c r="BE22" s="5">
        <f>IFERROR(VLOOKUP(D22,'10月'!$H$3:$T$50,2,FALSE),"")</f>
        <v>25</v>
      </c>
      <c r="BF22" s="5" t="str">
        <f>IFERROR(VLOOKUP(D22,'10月'!$H$3:$T$50,8,FALSE)&amp;"","")</f>
        <v>83</v>
      </c>
      <c r="BG22" s="5" t="str">
        <f>IFERROR(VLOOKUP(D22,'10月'!$H$3:$R$50,9,FALSE)&amp;"","")</f>
        <v/>
      </c>
      <c r="BH22" s="160" t="str">
        <f>IFERROR(VLOOKUP(D22,'10月'!$H$3:$R$50,10,FALSE)&amp;"","")</f>
        <v/>
      </c>
      <c r="BI22" s="160" t="str">
        <f>IFERROR(VLOOKUP(D22,'10月'!$H$3:$R$50,11,FALSE)&amp;"","")</f>
        <v/>
      </c>
      <c r="BJ22" s="5">
        <f>_xlfn.XLOOKUP(D22,'10月'!$H$3:$H$50,'8月'!$B$3:$B$50,0)</f>
        <v>1</v>
      </c>
      <c r="BK22" s="160">
        <f t="shared" si="4"/>
        <v>7</v>
      </c>
      <c r="BL22" s="162"/>
      <c r="BM22" s="126">
        <f t="shared" si="7"/>
        <v>115</v>
      </c>
      <c r="BN22" s="127">
        <f t="shared" si="8"/>
        <v>105</v>
      </c>
      <c r="BO22" s="127">
        <f t="shared" si="9"/>
        <v>110</v>
      </c>
      <c r="BP22" s="127">
        <f t="shared" si="10"/>
        <v>113</v>
      </c>
      <c r="BQ22" s="127">
        <f t="shared" si="11"/>
        <v>116</v>
      </c>
      <c r="BR22" s="127">
        <f t="shared" si="12"/>
        <v>110</v>
      </c>
      <c r="BS22" s="127">
        <f t="shared" si="13"/>
        <v>108</v>
      </c>
      <c r="BT22" s="155">
        <f t="shared" si="14"/>
        <v>111</v>
      </c>
      <c r="BU22" s="128">
        <f t="shared" si="15"/>
        <v>31.200000000000003</v>
      </c>
      <c r="BV22" s="466"/>
      <c r="BW22" s="4"/>
      <c r="BX22" s="4"/>
    </row>
    <row r="23" spans="1:76" ht="20.5" customHeight="1">
      <c r="A23" s="24">
        <f t="shared" si="23"/>
        <v>20</v>
      </c>
      <c r="B23" s="75" t="s">
        <v>609</v>
      </c>
      <c r="C23" s="76" t="s">
        <v>583</v>
      </c>
      <c r="D23" s="123" t="s">
        <v>608</v>
      </c>
      <c r="E23" s="167" t="s">
        <v>602</v>
      </c>
      <c r="F23" s="168">
        <v>10</v>
      </c>
      <c r="G23" s="5"/>
      <c r="H23" s="19" t="str">
        <f>IFERROR(VLOOKUP(D23,'4月'!$H$3:$T$46,7,FALSE),"")</f>
        <v/>
      </c>
      <c r="I23" s="5" t="str">
        <f>IFERROR(VLOOKUP(D23,'4月'!$H$3:$T$46,2,FALSE),"")</f>
        <v/>
      </c>
      <c r="J23" s="5" t="str">
        <f>IFERROR(VLOOKUP(D23,'4月'!$H$3:$T$46,8,FALSE)&amp;"","")</f>
        <v/>
      </c>
      <c r="K23" s="5" t="str">
        <f>IFERROR(VLOOKUP(D23,'4月'!$H$3:$R$44,9,FALSE)&amp;"","")</f>
        <v/>
      </c>
      <c r="L23" s="5" t="str">
        <f>IFERROR(VLOOKUP(D23,'4月'!$H$3:$R$44,10,FALSE)&amp;"","")</f>
        <v/>
      </c>
      <c r="M23" s="5" t="str">
        <f>IFERROR(VLOOKUP(D23,'4月'!$H$3:$R$44,11,FALSE)&amp;"","")</f>
        <v/>
      </c>
      <c r="N23" s="5">
        <f>IFERROR(VLOOKUP(D23,'4月'!$H$3:$T$46,13,FALSE),0)</f>
        <v>0</v>
      </c>
      <c r="O23" s="158">
        <f>N23</f>
        <v>0</v>
      </c>
      <c r="P23" s="19" t="str">
        <f>IFERROR(VLOOKUP(D23,'5月'!$H$3:$T$50,7,FALSE),"")</f>
        <v/>
      </c>
      <c r="Q23" s="26" t="str">
        <f>IFERROR(VLOOKUP(D23,'5月'!$H$3:$T$50,2,FALSE),"")</f>
        <v/>
      </c>
      <c r="R23" s="5" t="str">
        <f>IFERROR(VLOOKUP(D23,'5月'!$H$3:$T$50,8,FALSE)&amp;"","")</f>
        <v/>
      </c>
      <c r="S23" s="5" t="str">
        <f>IFERROR(VLOOKUP(D23,'5月'!$H$3:$R$50,9,FALSE)&amp;"","")</f>
        <v/>
      </c>
      <c r="T23" s="5" t="str">
        <f>IFERROR(VLOOKUP(D23,'5月'!$H$3:$R$50,10,FALSE)&amp;"","")</f>
        <v/>
      </c>
      <c r="U23" s="5" t="str">
        <f>IFERROR(VLOOKUP(D23,'5月'!$H$3:$R$50,11,FALSE)&amp;"","")</f>
        <v/>
      </c>
      <c r="V23" s="5">
        <f>_xlfn.XLOOKUP(D23,'5月'!$H$3:$H$50,'5月'!$B$3:$B$50,0)</f>
        <v>0</v>
      </c>
      <c r="W23" s="158">
        <f>IFERROR(O23+V23,0)</f>
        <v>0</v>
      </c>
      <c r="X23" s="19">
        <f>IFERROR(VLOOKUP(D23,'6月'!$H$3:$T$50,7,FALSE),"")</f>
        <v>86</v>
      </c>
      <c r="Y23" s="26">
        <f>IFERROR(VLOOKUP(D23,'6月'!$H$3:$T$50,2,FALSE),"")</f>
        <v>10</v>
      </c>
      <c r="Z23" s="5" t="str">
        <f>IFERROR(VLOOKUP(D23,'6月'!$H$3:$T$50,8,FALSE)&amp;"","")</f>
        <v>76</v>
      </c>
      <c r="AA23" s="5" t="str">
        <f>IFERROR(VLOOKUP(D23,'6月'!$H$3:$R$50,9,FALSE)&amp;"","")</f>
        <v/>
      </c>
      <c r="AB23" s="5" t="str">
        <f>IFERROR(VLOOKUP(D23,'6月'!$H$3:$R$50,10,FALSE)&amp;"","")</f>
        <v/>
      </c>
      <c r="AC23" s="5" t="str">
        <f>IFERROR(VLOOKUP(D23,'6月'!$H$3:$R$50,11,FALSE)&amp;"","")</f>
        <v/>
      </c>
      <c r="AD23" s="5">
        <f>_xlfn.XLOOKUP(D23,'6月'!$H$3:$H$50,'6月'!$B$3:$B$50,0)</f>
        <v>2</v>
      </c>
      <c r="AE23" s="158">
        <f>IFERROR(AD23+W23,0)</f>
        <v>2</v>
      </c>
      <c r="AF23" s="19" t="str">
        <f>IFERROR(VLOOKUP(D23,'7月'!$H$3:$T$50,7,FALSE),"")</f>
        <v/>
      </c>
      <c r="AG23" s="5" t="str">
        <f>IFERROR(VLOOKUP(D23,'7月'!$H$3:$T$50,2,FALSE),"")</f>
        <v/>
      </c>
      <c r="AH23" s="5" t="str">
        <f>IFERROR(VLOOKUP(D23,'7月'!$H$3:$T$50,8,FALSE)&amp;"","")</f>
        <v/>
      </c>
      <c r="AI23" s="5" t="str">
        <f>IFERROR(VLOOKUP(D23,'7月'!$H$3:$R$50,9,FALSE)&amp;"","")</f>
        <v/>
      </c>
      <c r="AJ23" s="5" t="str">
        <f>IFERROR(VLOOKUP(D23,'7月'!$H$3:$R$50,10,FALSE)&amp;"","")</f>
        <v/>
      </c>
      <c r="AK23" s="5" t="str">
        <f>IFERROR(VLOOKUP(D23,'7月'!$H$3:$R$50,11,FALSE)&amp;"","")</f>
        <v/>
      </c>
      <c r="AL23" s="5">
        <f>_xlfn.XLOOKUP(D23,'7月'!$H$3:$H$50,'7月'!$B$3:$B$50,0)</f>
        <v>0</v>
      </c>
      <c r="AM23" s="158">
        <f>IFERROR(AE23+AL23,0)</f>
        <v>2</v>
      </c>
      <c r="AN23" s="19">
        <f>IFERROR(VLOOKUP(D23,'8月'!$H$3:$T$50,7,FALSE),"")</f>
        <v>83</v>
      </c>
      <c r="AO23" s="5">
        <f>IFERROR(VLOOKUP(D23,'8月'!$H$3:$T$50,2,FALSE),"")</f>
        <v>10</v>
      </c>
      <c r="AP23" s="5" t="str">
        <f>IFERROR(VLOOKUP(D23,'8月'!$H$3:$T$50,8,FALSE)&amp;"","")</f>
        <v>73</v>
      </c>
      <c r="AQ23" s="160" t="str">
        <f>IFERROR(VLOOKUP(D23,'8月'!$H$3:$R$50,9,FALSE)&amp;"","")</f>
        <v>17</v>
      </c>
      <c r="AR23" s="160" t="str">
        <f>IFERROR(VLOOKUP(D23,'8月'!$H$3:$R$50,10,FALSE)&amp;"","")</f>
        <v/>
      </c>
      <c r="AS23" s="160" t="str">
        <f>IFERROR(VLOOKUP(D23,'8月'!$H$3:$R$50,11,FALSE)&amp;"","")</f>
        <v/>
      </c>
      <c r="AT23" s="5">
        <f>_xlfn.XLOOKUP(D23,'8月'!$H$3:$H$50,'8月'!$B$3:$B$50,0)</f>
        <v>10</v>
      </c>
      <c r="AU23" s="158">
        <f t="shared" si="2"/>
        <v>12</v>
      </c>
      <c r="AV23" s="19" t="str">
        <f>IFERROR(VLOOKUP(D23,'9月'!$H$3:$T$50,7,FALSE),"")</f>
        <v/>
      </c>
      <c r="AW23" s="5" t="str">
        <f>IFERROR(VLOOKUP(D23,'9月'!$H$3:$T$50,2,FALSE),"")</f>
        <v/>
      </c>
      <c r="AX23" s="5" t="str">
        <f>IFERROR(VLOOKUP(D23,'9月'!$H$3:$T$50,8,FALSE)&amp;"","")</f>
        <v/>
      </c>
      <c r="AY23" s="5" t="str">
        <f>IFERROR(VLOOKUP(D23,'9月'!$H$3:$R$50,9,FALSE)&amp;"","")</f>
        <v/>
      </c>
      <c r="AZ23" s="160" t="str">
        <f>IFERROR(VLOOKUP(D23,'9月'!$H$3:$R$50,10,FALSE)&amp;"","")</f>
        <v/>
      </c>
      <c r="BA23" s="160" t="str">
        <f>IFERROR(VLOOKUP(D23,'9月'!$H$3:$R$50,11,FALSE)&amp;"","")</f>
        <v/>
      </c>
      <c r="BB23" s="5">
        <f>_xlfn.XLOOKUP(D23,'9月'!$H$3:$H$50,'8月'!$B$3:$B$50,0)</f>
        <v>0</v>
      </c>
      <c r="BC23" s="158">
        <f>IFERROR(AU23+BB23,0)</f>
        <v>12</v>
      </c>
      <c r="BD23" s="19" t="str">
        <f>IFERROR(VLOOKUP(D23,'10月'!$H$3:$T$50,7,FALSE),"")</f>
        <v/>
      </c>
      <c r="BE23" s="5" t="str">
        <f>IFERROR(VLOOKUP(D23,'10月'!$H$3:$T$50,2,FALSE),"")</f>
        <v/>
      </c>
      <c r="BF23" s="5" t="str">
        <f>IFERROR(VLOOKUP(D23,'10月'!$H$3:$T$50,8,FALSE)&amp;"","")</f>
        <v/>
      </c>
      <c r="BG23" s="5" t="str">
        <f>IFERROR(VLOOKUP(D23,'10月'!$H$3:$R$50,9,FALSE)&amp;"","")</f>
        <v/>
      </c>
      <c r="BH23" s="160" t="str">
        <f>IFERROR(VLOOKUP(D23,'10月'!$H$3:$R$50,10,FALSE)&amp;"","")</f>
        <v/>
      </c>
      <c r="BI23" s="160" t="str">
        <f>IFERROR(VLOOKUP(D23,'10月'!$H$3:$R$50,11,FALSE)&amp;"","")</f>
        <v/>
      </c>
      <c r="BJ23" s="5">
        <f>_xlfn.XLOOKUP(D23,'10月'!$H$3:$H$50,'8月'!$B$3:$B$50,0)</f>
        <v>0</v>
      </c>
      <c r="BK23" s="160">
        <f>BC23+BJ23</f>
        <v>12</v>
      </c>
      <c r="BL23" s="162"/>
      <c r="BM23" s="126" t="str">
        <f>H23</f>
        <v/>
      </c>
      <c r="BN23" s="127" t="str">
        <f>P23</f>
        <v/>
      </c>
      <c r="BO23" s="127">
        <f t="shared" si="9"/>
        <v>86</v>
      </c>
      <c r="BP23" s="127" t="str">
        <f t="shared" si="10"/>
        <v/>
      </c>
      <c r="BQ23" s="127">
        <f t="shared" si="11"/>
        <v>83</v>
      </c>
      <c r="BR23" s="127" t="str">
        <f t="shared" si="12"/>
        <v/>
      </c>
      <c r="BS23" s="127" t="str">
        <f t="shared" si="13"/>
        <v/>
      </c>
      <c r="BT23" s="155">
        <f>IFERROR(AVERAGE(BM23,BN23,BO23,BP23,BQ23,BR23,BS23),"-")</f>
        <v>84.5</v>
      </c>
      <c r="BU23" s="128">
        <f>IFERROR(MIN(((BT23-72)*0.8),36),"-")</f>
        <v>10</v>
      </c>
      <c r="BV23" s="466"/>
      <c r="BW23" s="4"/>
      <c r="BX23" s="4"/>
    </row>
    <row r="24" spans="1:76" ht="20.5" customHeight="1">
      <c r="A24" s="24">
        <f t="shared" si="23"/>
        <v>21</v>
      </c>
      <c r="B24" s="75" t="s">
        <v>603</v>
      </c>
      <c r="C24" s="76" t="s">
        <v>589</v>
      </c>
      <c r="D24" s="123" t="s">
        <v>659</v>
      </c>
      <c r="E24" s="167" t="s">
        <v>604</v>
      </c>
      <c r="F24" s="168">
        <v>32</v>
      </c>
      <c r="G24" s="11"/>
      <c r="H24" s="19" t="str">
        <f>IFERROR(VLOOKUP(D24,'4月'!$H$3:$T$46,7,FALSE),"")</f>
        <v/>
      </c>
      <c r="I24" s="5" t="str">
        <f>IFERROR(VLOOKUP(D24,'4月'!$H$3:$T$46,2,FALSE),"")</f>
        <v/>
      </c>
      <c r="J24" s="5" t="str">
        <f>IFERROR(VLOOKUP(D24,'4月'!$H$3:$T$46,8,FALSE)&amp;"","")</f>
        <v/>
      </c>
      <c r="K24" s="5" t="str">
        <f>IFERROR(VLOOKUP(D24,'4月'!$H$3:$R$44,9,FALSE)&amp;"","")</f>
        <v/>
      </c>
      <c r="L24" s="5" t="str">
        <f>IFERROR(VLOOKUP(D24,'4月'!$H$3:$R$44,10,FALSE)&amp;"","")</f>
        <v/>
      </c>
      <c r="M24" s="5" t="str">
        <f>IFERROR(VLOOKUP(D24,'4月'!$H$3:$R$44,11,FALSE)&amp;"","")</f>
        <v/>
      </c>
      <c r="N24" s="5">
        <f>IFERROR(VLOOKUP(D24,'4月'!$H$3:$T$46,13,FALSE),0)</f>
        <v>0</v>
      </c>
      <c r="O24" s="158">
        <f>N24</f>
        <v>0</v>
      </c>
      <c r="P24" s="19" t="str">
        <f>IFERROR(VLOOKUP(D24,'5月'!$H$3:$T$50,7,FALSE),"")</f>
        <v/>
      </c>
      <c r="Q24" s="26" t="str">
        <f>IFERROR(VLOOKUP(D24,'5月'!$H$3:$T$50,2,FALSE),"")</f>
        <v/>
      </c>
      <c r="R24" s="5" t="str">
        <f>IFERROR(VLOOKUP(D24,'5月'!$H$3:$T$50,8,FALSE)&amp;"","")</f>
        <v/>
      </c>
      <c r="S24" s="5" t="str">
        <f>IFERROR(VLOOKUP(D24,'5月'!$H$3:$R$50,9,FALSE)&amp;"","")</f>
        <v/>
      </c>
      <c r="T24" s="5" t="str">
        <f>IFERROR(VLOOKUP(D24,'5月'!$H$3:$R$50,10,FALSE)&amp;"","")</f>
        <v/>
      </c>
      <c r="U24" s="5" t="str">
        <f>IFERROR(VLOOKUP(D24,'5月'!$H$3:$R$50,11,FALSE)&amp;"","")</f>
        <v/>
      </c>
      <c r="V24" s="5">
        <f>_xlfn.XLOOKUP(D24,'5月'!$H$3:$H$50,'5月'!$B$3:$B$50,0)</f>
        <v>0</v>
      </c>
      <c r="W24" s="158">
        <f>IFERROR(O24+V24,0)</f>
        <v>0</v>
      </c>
      <c r="X24" s="19">
        <f>IFERROR(VLOOKUP(D24,'6月'!$H$3:$T$50,7,FALSE),"")</f>
        <v>115</v>
      </c>
      <c r="Y24" s="26">
        <f>IFERROR(VLOOKUP(D24,'6月'!$H$3:$T$50,2,FALSE),"")</f>
        <v>32</v>
      </c>
      <c r="Z24" s="5" t="str">
        <f>IFERROR(VLOOKUP(D24,'6月'!$H$3:$T$50,8,FALSE)&amp;"","")</f>
        <v>83</v>
      </c>
      <c r="AA24" s="5" t="str">
        <f>IFERROR(VLOOKUP(D24,'6月'!$H$3:$R$50,9,FALSE)&amp;"","")</f>
        <v/>
      </c>
      <c r="AB24" s="5" t="str">
        <f>IFERROR(VLOOKUP(D24,'6月'!$H$3:$R$50,10,FALSE)&amp;"","")</f>
        <v/>
      </c>
      <c r="AC24" s="5" t="str">
        <f>IFERROR(VLOOKUP(D24,'6月'!$H$3:$R$50,11,FALSE)&amp;"","")</f>
        <v/>
      </c>
      <c r="AD24" s="5">
        <f>_xlfn.XLOOKUP(D24,'6月'!$H$3:$H$50,'6月'!$B$3:$B$50,0)</f>
        <v>1</v>
      </c>
      <c r="AE24" s="158">
        <f>IFERROR(AD24+W24,0)</f>
        <v>1</v>
      </c>
      <c r="AF24" s="19">
        <f>IFERROR(VLOOKUP(D24,'7月'!$H$3:$T$50,7,FALSE),"")</f>
        <v>104</v>
      </c>
      <c r="AG24" s="5">
        <f>IFERROR(VLOOKUP(D24,'7月'!$H$3:$T$50,2,FALSE),"")</f>
        <v>32</v>
      </c>
      <c r="AH24" s="5" t="str">
        <f>IFERROR(VLOOKUP(D24,'7月'!$H$3:$T$50,8,FALSE)&amp;"","")</f>
        <v>72</v>
      </c>
      <c r="AI24" s="5" t="str">
        <f>IFERROR(VLOOKUP(D24,'7月'!$H$3:$R$50,9,FALSE)&amp;"","")</f>
        <v/>
      </c>
      <c r="AJ24" s="5" t="str">
        <f>IFERROR(VLOOKUP(D24,'7月'!$H$3:$R$50,10,FALSE)&amp;"","")</f>
        <v>14</v>
      </c>
      <c r="AK24" s="5" t="str">
        <f>IFERROR(VLOOKUP(D24,'7月'!$H$3:$R$50,11,FALSE)&amp;"","")</f>
        <v/>
      </c>
      <c r="AL24" s="5">
        <f>_xlfn.XLOOKUP(D24,'7月'!$H$3:$H$50,'7月'!$B$3:$B$50,0)</f>
        <v>5</v>
      </c>
      <c r="AM24" s="158">
        <f>IFERROR(AE24+AL24,0)</f>
        <v>6</v>
      </c>
      <c r="AN24" s="19" t="str">
        <f>IFERROR(VLOOKUP(D24,'8月'!$H$3:$T$50,7,FALSE),"")</f>
        <v/>
      </c>
      <c r="AO24" s="5" t="str">
        <f>IFERROR(VLOOKUP(D24,'8月'!$H$3:$T$50,2,FALSE),"")</f>
        <v/>
      </c>
      <c r="AP24" s="5" t="str">
        <f>IFERROR(VLOOKUP(D24,'8月'!$H$3:$T$50,8,FALSE)&amp;"","")</f>
        <v/>
      </c>
      <c r="AQ24" s="160" t="str">
        <f>IFERROR(VLOOKUP(D24,'8月'!$H$3:$R$50,9,FALSE)&amp;"","")</f>
        <v/>
      </c>
      <c r="AR24" s="160" t="str">
        <f>IFERROR(VLOOKUP(D24,'8月'!$H$3:$R$50,10,FALSE)&amp;"","")</f>
        <v/>
      </c>
      <c r="AS24" s="160" t="str">
        <f>IFERROR(VLOOKUP(D24,'8月'!$H$3:$R$50,11,FALSE)&amp;"","")</f>
        <v/>
      </c>
      <c r="AT24" s="5">
        <f>_xlfn.XLOOKUP(D24,'8月'!$H$3:$H$50,'8月'!$B$3:$B$50,0)</f>
        <v>0</v>
      </c>
      <c r="AU24" s="158">
        <f t="shared" si="2"/>
        <v>6</v>
      </c>
      <c r="AV24" s="19" t="str">
        <f>IFERROR(VLOOKUP(D24,'9月'!$H$3:$T$50,7,FALSE),"")</f>
        <v/>
      </c>
      <c r="AW24" s="5" t="str">
        <f>IFERROR(VLOOKUP(D24,'9月'!$H$3:$T$50,2,FALSE),"")</f>
        <v/>
      </c>
      <c r="AX24" s="5" t="str">
        <f>IFERROR(VLOOKUP(D24,'9月'!$H$3:$T$50,8,FALSE)&amp;"","")</f>
        <v/>
      </c>
      <c r="AY24" s="5" t="str">
        <f>IFERROR(VLOOKUP(D24,'9月'!$H$3:$R$50,9,FALSE)&amp;"","")</f>
        <v/>
      </c>
      <c r="AZ24" s="160" t="str">
        <f>IFERROR(VLOOKUP(D24,'9月'!$H$3:$R$50,10,FALSE)&amp;"","")</f>
        <v/>
      </c>
      <c r="BA24" s="160" t="str">
        <f>IFERROR(VLOOKUP(D24,'9月'!$H$3:$R$50,11,FALSE)&amp;"","")</f>
        <v/>
      </c>
      <c r="BB24" s="5">
        <f>_xlfn.XLOOKUP(D24,'9月'!$H$3:$H$50,'8月'!$B$3:$B$50,0)</f>
        <v>0</v>
      </c>
      <c r="BC24" s="158">
        <f>IFERROR(AU24+BB24,0)</f>
        <v>6</v>
      </c>
      <c r="BD24" s="19" t="str">
        <f>IFERROR(VLOOKUP(D24,'10月'!$H$3:$T$50,7,FALSE),"")</f>
        <v/>
      </c>
      <c r="BE24" s="5" t="str">
        <f>IFERROR(VLOOKUP(D24,'10月'!$H$3:$T$50,2,FALSE),"")</f>
        <v/>
      </c>
      <c r="BF24" s="5" t="str">
        <f>IFERROR(VLOOKUP(D24,'10月'!$H$3:$T$50,8,FALSE)&amp;"","")</f>
        <v/>
      </c>
      <c r="BG24" s="5" t="str">
        <f>IFERROR(VLOOKUP(D24,'10月'!$H$3:$R$50,9,FALSE)&amp;"","")</f>
        <v/>
      </c>
      <c r="BH24" s="160" t="str">
        <f>IFERROR(VLOOKUP(D24,'10月'!$H$3:$R$50,10,FALSE)&amp;"","")</f>
        <v/>
      </c>
      <c r="BI24" s="160" t="str">
        <f>IFERROR(VLOOKUP(D24,'10月'!$H$3:$R$50,11,FALSE)&amp;"","")</f>
        <v/>
      </c>
      <c r="BJ24" s="5">
        <f>_xlfn.XLOOKUP(D24,'10月'!$H$3:$H$50,'8月'!$B$3:$B$50,0)</f>
        <v>0</v>
      </c>
      <c r="BK24" s="160">
        <f>BC24+BJ24</f>
        <v>6</v>
      </c>
      <c r="BL24" s="162"/>
      <c r="BM24" s="126" t="str">
        <f>H24</f>
        <v/>
      </c>
      <c r="BN24" s="127" t="str">
        <f>P24</f>
        <v/>
      </c>
      <c r="BO24" s="127">
        <f t="shared" si="9"/>
        <v>115</v>
      </c>
      <c r="BP24" s="127">
        <f t="shared" si="10"/>
        <v>104</v>
      </c>
      <c r="BQ24" s="127" t="str">
        <f t="shared" si="11"/>
        <v/>
      </c>
      <c r="BR24" s="127" t="str">
        <f t="shared" si="12"/>
        <v/>
      </c>
      <c r="BS24" s="127" t="str">
        <f t="shared" si="13"/>
        <v/>
      </c>
      <c r="BT24" s="155">
        <f>IFERROR(AVERAGE(BM24,BN24,BO24,BP24,BQ24,BR24,BS24),"-")</f>
        <v>109.5</v>
      </c>
      <c r="BU24" s="128">
        <f>IFERROR(MIN(((BT24-72)*0.8),36),"-")</f>
        <v>30</v>
      </c>
      <c r="BV24" s="466"/>
      <c r="BW24" s="16"/>
      <c r="BX24" s="4"/>
    </row>
    <row r="25" spans="1:76" ht="20.5" customHeight="1">
      <c r="A25" s="24">
        <f t="shared" si="23"/>
        <v>22</v>
      </c>
      <c r="B25" s="75" t="s">
        <v>263</v>
      </c>
      <c r="C25" s="76" t="s">
        <v>113</v>
      </c>
      <c r="D25" s="447" t="s">
        <v>689</v>
      </c>
      <c r="E25" s="340" t="s">
        <v>44</v>
      </c>
      <c r="F25" s="342">
        <v>19</v>
      </c>
      <c r="G25" s="5"/>
      <c r="H25" s="19">
        <f>IFERROR(VLOOKUP(D25,'4月'!$H$3:$T$46,7,FALSE),"")</f>
        <v>95</v>
      </c>
      <c r="I25" s="5">
        <f>IFERROR(VLOOKUP(D25,'4月'!$H$3:$T$46,2,FALSE),"")</f>
        <v>19</v>
      </c>
      <c r="J25" s="5" t="str">
        <f>IFERROR(VLOOKUP(D25,'4月'!$H$3:$T$46,8,FALSE)&amp;"","")</f>
        <v>76</v>
      </c>
      <c r="K25" s="5" t="str">
        <f>IFERROR(VLOOKUP(D25,'4月'!$H$3:$R$44,9,FALSE)&amp;"","")</f>
        <v/>
      </c>
      <c r="L25" s="5" t="str">
        <f>IFERROR(VLOOKUP(D25,'4月'!$H$3:$R$44,10,FALSE)&amp;"","")</f>
        <v/>
      </c>
      <c r="M25" s="5" t="str">
        <f>IFERROR(VLOOKUP(D25,'4月'!$H$3:$R$44,11,FALSE)&amp;"","")</f>
        <v>B8</v>
      </c>
      <c r="N25" s="5">
        <f>IFERROR(VLOOKUP(D25,'4月'!$H$3:$T$46,13,FALSE),0)</f>
        <v>9</v>
      </c>
      <c r="O25" s="158">
        <f t="shared" si="0"/>
        <v>9</v>
      </c>
      <c r="P25" s="19">
        <f>IFERROR(VLOOKUP(D25,'5月'!$H$3:$T$50,7,FALSE),"")</f>
        <v>95</v>
      </c>
      <c r="Q25" s="26">
        <f>IFERROR(VLOOKUP(D25,'5月'!$H$3:$T$50,2,FALSE),"")</f>
        <v>19</v>
      </c>
      <c r="R25" s="5" t="str">
        <f>IFERROR(VLOOKUP(D25,'5月'!$H$3:$T$50,8,FALSE)&amp;"","")</f>
        <v>76</v>
      </c>
      <c r="S25" s="5" t="str">
        <f>IFERROR(VLOOKUP(D25,'5月'!$H$3:$R$50,9,FALSE)&amp;"","")</f>
        <v/>
      </c>
      <c r="T25" s="5" t="str">
        <f>IFERROR(VLOOKUP(D25,'5月'!$H$3:$R$50,10,FALSE)&amp;"","")</f>
        <v>12</v>
      </c>
      <c r="U25" s="5" t="str">
        <f>IFERROR(VLOOKUP(D25,'5月'!$H$3:$R$50,11,FALSE)&amp;"","")</f>
        <v/>
      </c>
      <c r="V25" s="5">
        <f>_xlfn.XLOOKUP(D25,'5月'!$H$3:$H$50,'5月'!$B$3:$B$50,0)</f>
        <v>6</v>
      </c>
      <c r="W25" s="158">
        <f t="shared" si="1"/>
        <v>15</v>
      </c>
      <c r="X25" s="19">
        <f>IFERROR(VLOOKUP(D25,'6月'!$H$3:$T$50,7,FALSE),"")</f>
        <v>92</v>
      </c>
      <c r="Y25" s="26">
        <f>IFERROR(VLOOKUP(D25,'6月'!$H$3:$T$50,2,FALSE),"")</f>
        <v>19</v>
      </c>
      <c r="Z25" s="5" t="str">
        <f>IFERROR(VLOOKUP(D25,'6月'!$H$3:$T$50,8,FALSE)&amp;"","")</f>
        <v>73</v>
      </c>
      <c r="AA25" s="5" t="str">
        <f>IFERROR(VLOOKUP(D25,'6月'!$H$3:$R$50,9,FALSE)&amp;"","")</f>
        <v>9</v>
      </c>
      <c r="AB25" s="5" t="str">
        <f>IFERROR(VLOOKUP(D25,'6月'!$H$3:$R$50,10,FALSE)&amp;"","")</f>
        <v/>
      </c>
      <c r="AC25" s="5" t="str">
        <f>IFERROR(VLOOKUP(D25,'6月'!$H$3:$R$50,11,FALSE)&amp;"","")</f>
        <v/>
      </c>
      <c r="AD25" s="5">
        <f>_xlfn.XLOOKUP(D25,'6月'!$H$3:$H$50,'6月'!$B$3:$B$50,0)</f>
        <v>7</v>
      </c>
      <c r="AE25" s="158">
        <f t="shared" si="25"/>
        <v>22</v>
      </c>
      <c r="AF25" s="19">
        <f>IFERROR(VLOOKUP(D25,'7月'!$H$3:$T$50,7,FALSE),"")</f>
        <v>90</v>
      </c>
      <c r="AG25" s="5">
        <f>IFERROR(VLOOKUP(D25,'7月'!$H$3:$T$50,2,FALSE),"")</f>
        <v>19</v>
      </c>
      <c r="AH25" s="5" t="str">
        <f>IFERROR(VLOOKUP(D25,'7月'!$H$3:$T$50,8,FALSE)&amp;"","")</f>
        <v>71</v>
      </c>
      <c r="AI25" s="5" t="str">
        <f>IFERROR(VLOOKUP(D25,'7月'!$H$3:$R$50,9,FALSE)&amp;"","")</f>
        <v/>
      </c>
      <c r="AJ25" s="5" t="str">
        <f>IFERROR(VLOOKUP(D25,'7月'!$H$3:$R$50,10,FALSE)&amp;"","")</f>
        <v>12</v>
      </c>
      <c r="AK25" s="5" t="str">
        <f>IFERROR(VLOOKUP(D25,'7月'!$H$3:$R$50,11,FALSE)&amp;"","")</f>
        <v>B17</v>
      </c>
      <c r="AL25" s="5">
        <f>_xlfn.XLOOKUP(D25,'7月'!$H$3:$H$50,'7月'!$B$3:$B$50,0)</f>
        <v>8</v>
      </c>
      <c r="AM25" s="158">
        <f t="shared" si="26"/>
        <v>30</v>
      </c>
      <c r="AN25" s="19" t="str">
        <f>IFERROR(VLOOKUP(D25,'8月'!$H$3:$T$50,7,FALSE),"")</f>
        <v/>
      </c>
      <c r="AO25" s="5" t="str">
        <f>IFERROR(VLOOKUP(D25,'8月'!$H$3:$T$50,2,FALSE),"")</f>
        <v/>
      </c>
      <c r="AP25" s="5" t="str">
        <f>IFERROR(VLOOKUP(D25,'8月'!$H$3:$T$50,8,FALSE)&amp;"","")</f>
        <v/>
      </c>
      <c r="AQ25" s="160" t="str">
        <f>IFERROR(VLOOKUP(D25,'8月'!$H$3:$R$50,9,FALSE)&amp;"","")</f>
        <v/>
      </c>
      <c r="AR25" s="160" t="str">
        <f>IFERROR(VLOOKUP(D25,'8月'!$H$3:$R$50,10,FALSE)&amp;"","")</f>
        <v/>
      </c>
      <c r="AS25" s="160" t="str">
        <f>IFERROR(VLOOKUP(D25,'8月'!$H$3:$R$50,11,FALSE)&amp;"","")</f>
        <v/>
      </c>
      <c r="AT25" s="5">
        <f>_xlfn.XLOOKUP(D25,'8月'!$H$3:$H$50,'8月'!$B$3:$B$50,0)</f>
        <v>0</v>
      </c>
      <c r="AU25" s="158">
        <f t="shared" si="2"/>
        <v>30</v>
      </c>
      <c r="AV25" s="19">
        <f>IFERROR(VLOOKUP(D25,'9月'!$H$3:$T$50,7,FALSE),"")</f>
        <v>93</v>
      </c>
      <c r="AW25" s="5">
        <f>IFERROR(VLOOKUP(D25,'9月'!$H$3:$T$50,2,FALSE),"")</f>
        <v>19</v>
      </c>
      <c r="AX25" s="5" t="str">
        <f>IFERROR(VLOOKUP(D25,'9月'!$H$3:$T$50,8,FALSE)&amp;"","")</f>
        <v>74</v>
      </c>
      <c r="AY25" s="5" t="str">
        <f>IFERROR(VLOOKUP(D25,'9月'!$H$3:$R$50,9,FALSE)&amp;"","")</f>
        <v>9,14</v>
      </c>
      <c r="AZ25" s="160" t="str">
        <f>IFERROR(VLOOKUP(D25,'9月'!$H$3:$R$50,10,FALSE)&amp;"","")</f>
        <v/>
      </c>
      <c r="BA25" s="160" t="str">
        <f>IFERROR(VLOOKUP(D25,'9月'!$H$3:$R$50,11,FALSE)&amp;"","")</f>
        <v>B2</v>
      </c>
      <c r="BB25" s="5">
        <f>_xlfn.XLOOKUP(D25,'9月'!$H$3:$H$50,'8月'!$B$3:$B$50,0)</f>
        <v>9</v>
      </c>
      <c r="BC25" s="158">
        <f t="shared" si="3"/>
        <v>39</v>
      </c>
      <c r="BD25" s="19">
        <f>IFERROR(VLOOKUP(D25,'10月'!$H$3:$T$50,7,FALSE),"")</f>
        <v>98</v>
      </c>
      <c r="BE25" s="5">
        <f>IFERROR(VLOOKUP(D25,'10月'!$H$3:$T$50,2,FALSE),"")</f>
        <v>19</v>
      </c>
      <c r="BF25" s="5" t="str">
        <f>IFERROR(VLOOKUP(D25,'10月'!$H$3:$T$50,8,FALSE)&amp;"","")</f>
        <v>79</v>
      </c>
      <c r="BG25" s="5" t="str">
        <f>IFERROR(VLOOKUP(D25,'10月'!$H$3:$R$50,9,FALSE)&amp;"","")</f>
        <v>5</v>
      </c>
      <c r="BH25" s="160" t="str">
        <f>IFERROR(VLOOKUP(D25,'10月'!$H$3:$R$50,10,FALSE)&amp;"","")</f>
        <v/>
      </c>
      <c r="BI25" s="160" t="str">
        <f>IFERROR(VLOOKUP(D25,'10月'!$H$3:$R$50,11,FALSE)&amp;"","")</f>
        <v>B17</v>
      </c>
      <c r="BJ25" s="5">
        <f>_xlfn.XLOOKUP(D25,'10月'!$H$3:$H$50,'8月'!$B$3:$B$50,0)</f>
        <v>3</v>
      </c>
      <c r="BK25" s="160">
        <f t="shared" si="4"/>
        <v>42</v>
      </c>
      <c r="BL25" s="166"/>
      <c r="BM25" s="126">
        <f t="shared" si="7"/>
        <v>95</v>
      </c>
      <c r="BN25" s="127">
        <f t="shared" si="8"/>
        <v>95</v>
      </c>
      <c r="BO25" s="127">
        <f t="shared" si="9"/>
        <v>92</v>
      </c>
      <c r="BP25" s="127">
        <f t="shared" si="10"/>
        <v>90</v>
      </c>
      <c r="BQ25" s="127" t="str">
        <f t="shared" si="11"/>
        <v/>
      </c>
      <c r="BR25" s="127">
        <f t="shared" si="12"/>
        <v>93</v>
      </c>
      <c r="BS25" s="127">
        <f t="shared" si="13"/>
        <v>98</v>
      </c>
      <c r="BT25" s="155">
        <f t="shared" si="14"/>
        <v>93.833333333333329</v>
      </c>
      <c r="BU25" s="128">
        <f t="shared" si="15"/>
        <v>17.466666666666665</v>
      </c>
      <c r="BV25" s="466"/>
      <c r="BW25" s="4"/>
      <c r="BX25" s="4"/>
    </row>
    <row r="26" spans="1:76" ht="20.5" customHeight="1">
      <c r="A26" s="24">
        <f t="shared" si="23"/>
        <v>23</v>
      </c>
      <c r="B26" s="75" t="s">
        <v>711</v>
      </c>
      <c r="C26" s="76" t="s">
        <v>712</v>
      </c>
      <c r="D26" s="456" t="s">
        <v>713</v>
      </c>
      <c r="E26" s="167" t="s">
        <v>714</v>
      </c>
      <c r="F26" s="168" t="s">
        <v>715</v>
      </c>
      <c r="G26" s="5"/>
      <c r="H26" s="19" t="str">
        <f>IFERROR(VLOOKUP(D26,'4月'!$H$3:$T$46,7,FALSE),"")</f>
        <v/>
      </c>
      <c r="I26" s="5" t="str">
        <f>IFERROR(VLOOKUP(D26,'4月'!$H$3:$T$46,2,FALSE),"")</f>
        <v/>
      </c>
      <c r="J26" s="5" t="str">
        <f>IFERROR(VLOOKUP(D26,'4月'!$H$3:$T$46,8,FALSE)&amp;"","")</f>
        <v/>
      </c>
      <c r="K26" s="5" t="str">
        <f>IFERROR(VLOOKUP(D26,'4月'!$H$3:$R$44,9,FALSE)&amp;"","")</f>
        <v/>
      </c>
      <c r="L26" s="5" t="str">
        <f>IFERROR(VLOOKUP(D26,'4月'!$H$3:$R$44,10,FALSE)&amp;"","")</f>
        <v/>
      </c>
      <c r="M26" s="5" t="str">
        <f>IFERROR(VLOOKUP(D26,'4月'!$H$3:$R$44,11,FALSE)&amp;"","")</f>
        <v/>
      </c>
      <c r="N26" s="5">
        <f>IFERROR(VLOOKUP(D26,'4月'!$H$3:$T$46,13,FALSE),0)</f>
        <v>0</v>
      </c>
      <c r="O26" s="158">
        <f>N26</f>
        <v>0</v>
      </c>
      <c r="P26" s="19" t="str">
        <f>IFERROR(VLOOKUP(D26,'5月'!$H$3:$T$50,7,FALSE),"")</f>
        <v/>
      </c>
      <c r="Q26" s="26" t="str">
        <f>IFERROR(VLOOKUP(D26,'5月'!$H$3:$T$50,2,FALSE),"")</f>
        <v/>
      </c>
      <c r="R26" s="5" t="str">
        <f>IFERROR(VLOOKUP(D26,'5月'!$H$3:$T$50,8,FALSE)&amp;"","")</f>
        <v/>
      </c>
      <c r="S26" s="5" t="str">
        <f>IFERROR(VLOOKUP(D26,'5月'!$H$3:$R$50,9,FALSE)&amp;"","")</f>
        <v/>
      </c>
      <c r="T26" s="5" t="str">
        <f>IFERROR(VLOOKUP(D26,'5月'!$H$3:$R$50,10,FALSE)&amp;"","")</f>
        <v/>
      </c>
      <c r="U26" s="5" t="str">
        <f>IFERROR(VLOOKUP(D26,'5月'!$H$3:$R$50,11,FALSE)&amp;"","")</f>
        <v/>
      </c>
      <c r="V26" s="5">
        <f>_xlfn.XLOOKUP(D26,'5月'!$H$3:$H$50,'5月'!$B$3:$B$50,0)</f>
        <v>0</v>
      </c>
      <c r="W26" s="158">
        <f>IFERROR(O26+V26,0)</f>
        <v>0</v>
      </c>
      <c r="X26" s="19" t="str">
        <f>IFERROR(VLOOKUP(D26,'6月'!$H$3:$T$50,7,FALSE),"")</f>
        <v/>
      </c>
      <c r="Y26" s="26" t="str">
        <f>IFERROR(VLOOKUP(D26,'6月'!$H$3:$T$50,2,FALSE),"")</f>
        <v/>
      </c>
      <c r="Z26" s="5" t="str">
        <f>IFERROR(VLOOKUP(D26,'6月'!$H$3:$T$50,8,FALSE)&amp;"","")</f>
        <v/>
      </c>
      <c r="AA26" s="5" t="str">
        <f>IFERROR(VLOOKUP(D26,'6月'!$H$3:$R$50,9,FALSE)&amp;"","")</f>
        <v/>
      </c>
      <c r="AB26" s="5" t="str">
        <f>IFERROR(VLOOKUP(D26,'6月'!$H$3:$R$50,10,FALSE)&amp;"","")</f>
        <v/>
      </c>
      <c r="AC26" s="5" t="str">
        <f>IFERROR(VLOOKUP(D26,'6月'!$H$3:$R$50,11,FALSE)&amp;"","")</f>
        <v/>
      </c>
      <c r="AD26" s="5">
        <f>_xlfn.XLOOKUP(D26,'6月'!$H$3:$H$50,'6月'!$B$3:$B$50,0)</f>
        <v>0</v>
      </c>
      <c r="AE26" s="158">
        <f>IFERROR(AD26+W26,0)</f>
        <v>0</v>
      </c>
      <c r="AF26" s="19" t="str">
        <f>IFERROR(VLOOKUP(D26,'7月'!$H$3:$T$50,7,FALSE),"")</f>
        <v/>
      </c>
      <c r="AG26" s="5" t="str">
        <f>IFERROR(VLOOKUP(D26,'7月'!$H$3:$T$50,2,FALSE),"")</f>
        <v/>
      </c>
      <c r="AH26" s="5" t="str">
        <f>IFERROR(VLOOKUP(D26,'7月'!$H$3:$T$50,8,FALSE)&amp;"","")</f>
        <v/>
      </c>
      <c r="AI26" s="5" t="str">
        <f>IFERROR(VLOOKUP(D26,'7月'!$H$3:$R$50,9,FALSE)&amp;"","")</f>
        <v/>
      </c>
      <c r="AJ26" s="5" t="str">
        <f>IFERROR(VLOOKUP(D26,'7月'!$H$3:$R$50,10,FALSE)&amp;"","")</f>
        <v/>
      </c>
      <c r="AK26" s="5" t="str">
        <f>IFERROR(VLOOKUP(D26,'7月'!$H$3:$R$50,11,FALSE)&amp;"","")</f>
        <v/>
      </c>
      <c r="AL26" s="5">
        <f>_xlfn.XLOOKUP(D26,'7月'!$H$3:$H$50,'7月'!$B$3:$B$50,0)</f>
        <v>0</v>
      </c>
      <c r="AM26" s="158">
        <f t="shared" ref="AM26" si="35">IFERROR(AE26+AL26,0)</f>
        <v>0</v>
      </c>
      <c r="AN26" s="19">
        <f>IFERROR(VLOOKUP(D26,'8月'!$H$3:$T$50,7,FALSE),"")</f>
        <v>101</v>
      </c>
      <c r="AO26" s="5" t="str">
        <f>IFERROR(VLOOKUP(D26,'8月'!$H$3:$T$50,2,FALSE),"")</f>
        <v>New-1</v>
      </c>
      <c r="AP26" s="5" t="str">
        <f>IFERROR(VLOOKUP(D26,'8月'!$H$3:$T$50,8,FALSE)&amp;"","")</f>
        <v>-</v>
      </c>
      <c r="AQ26" s="160" t="str">
        <f>IFERROR(VLOOKUP(D26,'8月'!$H$3:$R$50,9,FALSE)&amp;"","")</f>
        <v/>
      </c>
      <c r="AR26" s="160" t="str">
        <f>IFERROR(VLOOKUP(D26,'8月'!$H$3:$R$50,10,FALSE)&amp;"","")</f>
        <v/>
      </c>
      <c r="AS26" s="160" t="str">
        <f>IFERROR(VLOOKUP(D26,'8月'!$H$3:$R$50,11,FALSE)&amp;"","")</f>
        <v/>
      </c>
      <c r="AT26" s="5">
        <f>_xlfn.XLOOKUP(D26,'8月'!$H$3:$H$50,'8月'!$B$3:$B$50,0)</f>
        <v>1</v>
      </c>
      <c r="AU26" s="158">
        <f t="shared" si="2"/>
        <v>1</v>
      </c>
      <c r="AV26" s="19" t="str">
        <f>IFERROR(VLOOKUP(D26,'9月'!$H$3:$T$50,7,FALSE),"")</f>
        <v/>
      </c>
      <c r="AW26" s="5" t="str">
        <f>IFERROR(VLOOKUP(D26,'9月'!$H$3:$T$50,2,FALSE),"")</f>
        <v/>
      </c>
      <c r="AX26" s="5" t="str">
        <f>IFERROR(VLOOKUP(D26,'9月'!$H$3:$T$50,8,FALSE)&amp;"","")</f>
        <v/>
      </c>
      <c r="AY26" s="5" t="str">
        <f>IFERROR(VLOOKUP(D26,'9月'!$H$3:$R$50,9,FALSE)&amp;"","")</f>
        <v/>
      </c>
      <c r="AZ26" s="160" t="str">
        <f>IFERROR(VLOOKUP(D26,'9月'!$H$3:$R$50,10,FALSE)&amp;"","")</f>
        <v/>
      </c>
      <c r="BA26" s="160" t="str">
        <f>IFERROR(VLOOKUP(D26,'9月'!$H$3:$R$50,11,FALSE)&amp;"","")</f>
        <v/>
      </c>
      <c r="BB26" s="5">
        <f>_xlfn.XLOOKUP(D26,'9月'!$H$3:$H$50,'8月'!$B$3:$B$50,0)</f>
        <v>0</v>
      </c>
      <c r="BC26" s="158">
        <f>IFERROR(AU26+BB26,0)</f>
        <v>1</v>
      </c>
      <c r="BD26" s="19" t="str">
        <f>IFERROR(VLOOKUP(D26,'10月'!$H$3:$T$50,7,FALSE),"")</f>
        <v/>
      </c>
      <c r="BE26" s="5" t="str">
        <f>IFERROR(VLOOKUP(D26,'10月'!$H$3:$T$50,2,FALSE),"")</f>
        <v/>
      </c>
      <c r="BF26" s="5" t="str">
        <f>IFERROR(VLOOKUP(D26,'10月'!$H$3:$T$50,8,FALSE)&amp;"","")</f>
        <v/>
      </c>
      <c r="BG26" s="5" t="str">
        <f>IFERROR(VLOOKUP(D26,'10月'!$H$3:$R$50,9,FALSE)&amp;"","")</f>
        <v/>
      </c>
      <c r="BH26" s="160" t="str">
        <f>IFERROR(VLOOKUP(D26,'10月'!$H$3:$R$50,10,FALSE)&amp;"","")</f>
        <v/>
      </c>
      <c r="BI26" s="160" t="str">
        <f>IFERROR(VLOOKUP(D26,'10月'!$H$3:$R$50,11,FALSE)&amp;"","")</f>
        <v/>
      </c>
      <c r="BJ26" s="5">
        <f>_xlfn.XLOOKUP(D26,'10月'!$H$3:$H$50,'8月'!$B$3:$B$50,0)</f>
        <v>0</v>
      </c>
      <c r="BK26" s="160">
        <f>BC26+BJ26</f>
        <v>1</v>
      </c>
      <c r="BL26" s="162"/>
      <c r="BM26" s="126" t="str">
        <f>H26</f>
        <v/>
      </c>
      <c r="BN26" s="127" t="str">
        <f>P26</f>
        <v/>
      </c>
      <c r="BO26" s="127" t="str">
        <f>X26</f>
        <v/>
      </c>
      <c r="BP26" s="127"/>
      <c r="BQ26" s="127">
        <f t="shared" si="11"/>
        <v>101</v>
      </c>
      <c r="BR26" s="127" t="str">
        <f t="shared" si="12"/>
        <v/>
      </c>
      <c r="BS26" s="127" t="str">
        <f t="shared" si="13"/>
        <v/>
      </c>
      <c r="BT26" s="155">
        <f>IFERROR(AVERAGE(BM26,BN26,BO26,BP26,BQ26,BR26,BS26),"-")</f>
        <v>101</v>
      </c>
      <c r="BU26" s="128">
        <f>IFERROR(MIN(((BT26-72)*0.8),36),"-")</f>
        <v>23.200000000000003</v>
      </c>
      <c r="BV26" s="466"/>
      <c r="BW26" s="4"/>
      <c r="BX26" s="4"/>
    </row>
    <row r="27" spans="1:76" ht="20.5" customHeight="1">
      <c r="A27" s="24">
        <f t="shared" si="23"/>
        <v>24</v>
      </c>
      <c r="B27" s="401" t="s">
        <v>382</v>
      </c>
      <c r="C27" s="82" t="s">
        <v>114</v>
      </c>
      <c r="D27" s="454" t="s">
        <v>688</v>
      </c>
      <c r="E27" s="340" t="s">
        <v>40</v>
      </c>
      <c r="F27" s="343">
        <v>36</v>
      </c>
      <c r="G27" s="407"/>
      <c r="H27" s="19">
        <f>IFERROR(VLOOKUP(D27,'4月'!$H$3:$T$46,7,FALSE),"")</f>
        <v>111</v>
      </c>
      <c r="I27" s="5">
        <f>IFERROR(VLOOKUP(D27,'4月'!$H$3:$T$46,2,FALSE),"")</f>
        <v>36</v>
      </c>
      <c r="J27" s="5" t="str">
        <f>IFERROR(VLOOKUP(D27,'4月'!$H$3:$T$46,8,FALSE)&amp;"","")</f>
        <v>75</v>
      </c>
      <c r="K27" s="5" t="str">
        <f>IFERROR(VLOOKUP(D27,'4月'!$H$3:$R$44,9,FALSE)&amp;"","")</f>
        <v/>
      </c>
      <c r="L27" s="5" t="str">
        <f>IFERROR(VLOOKUP(D27,'4月'!$H$3:$R$44,10,FALSE)&amp;"","")</f>
        <v/>
      </c>
      <c r="M27" s="83"/>
      <c r="N27" s="5">
        <f>IFERROR(VLOOKUP(D27,'4月'!$H$3:$T$46,13,FALSE),0)</f>
        <v>10</v>
      </c>
      <c r="O27" s="158">
        <f t="shared" ref="O27" si="36">N27</f>
        <v>10</v>
      </c>
      <c r="P27" s="19" t="str">
        <f>IFERROR(VLOOKUP(D27,'5月'!$H$3:$T$50,7,FALSE),"")</f>
        <v/>
      </c>
      <c r="Q27" s="26" t="str">
        <f>IFERROR(VLOOKUP(D27,'5月'!$H$3:$T$50,2,FALSE),"")</f>
        <v/>
      </c>
      <c r="R27" s="5" t="str">
        <f>IFERROR(VLOOKUP(D27,'5月'!$H$3:$T$50,8,FALSE)&amp;"","")</f>
        <v/>
      </c>
      <c r="S27" s="5" t="str">
        <f>IFERROR(VLOOKUP(D27,'5月'!$H$3:$R$50,9,FALSE)&amp;"","")</f>
        <v/>
      </c>
      <c r="T27" s="5" t="str">
        <f>IFERROR(VLOOKUP(D27,'5月'!$H$3:$R$50,10,FALSE)&amp;"","")</f>
        <v/>
      </c>
      <c r="U27" s="5" t="str">
        <f>IFERROR(VLOOKUP(D27,'5月'!$H$3:$R$50,11,FALSE)&amp;"","")</f>
        <v/>
      </c>
      <c r="V27" s="5">
        <f>_xlfn.XLOOKUP(D27,'5月'!$H$3:$H$50,'5月'!$B$3:$B$50,0)</f>
        <v>0</v>
      </c>
      <c r="W27" s="158">
        <f t="shared" si="1"/>
        <v>10</v>
      </c>
      <c r="X27" s="19" t="str">
        <f>IFERROR(VLOOKUP(D27,'6月'!$H$3:$T$50,7,FALSE),"")</f>
        <v/>
      </c>
      <c r="Y27" s="26" t="str">
        <f>IFERROR(VLOOKUP(D27,'6月'!$H$3:$T$50,2,FALSE),"")</f>
        <v/>
      </c>
      <c r="Z27" s="5" t="str">
        <f>IFERROR(VLOOKUP(D27,'6月'!$H$3:$T$50,8,FALSE)&amp;"","")</f>
        <v/>
      </c>
      <c r="AA27" s="5" t="str">
        <f>IFERROR(VLOOKUP(D27,'6月'!$H$3:$R$50,9,FALSE)&amp;"","")</f>
        <v/>
      </c>
      <c r="AB27" s="5" t="str">
        <f>IFERROR(VLOOKUP(D27,'6月'!$H$3:$R$50,10,FALSE)&amp;"","")</f>
        <v/>
      </c>
      <c r="AC27" s="5" t="str">
        <f>IFERROR(VLOOKUP(D27,'6月'!$H$3:$R$50,11,FALSE)&amp;"","")</f>
        <v/>
      </c>
      <c r="AD27" s="5">
        <f>_xlfn.XLOOKUP(D27,'6月'!$H$3:$H$50,'6月'!$B$3:$B$50,0)</f>
        <v>0</v>
      </c>
      <c r="AE27" s="158">
        <f t="shared" si="25"/>
        <v>10</v>
      </c>
      <c r="AF27" s="19">
        <f>IFERROR(VLOOKUP(D27,'7月'!$H$3:$T$50,7,FALSE),"")</f>
        <v>117</v>
      </c>
      <c r="AG27" s="5">
        <f>IFERROR(VLOOKUP(D27,'7月'!$H$3:$T$50,2,FALSE),"")</f>
        <v>36</v>
      </c>
      <c r="AH27" s="5" t="str">
        <f>IFERROR(VLOOKUP(D27,'7月'!$H$3:$T$50,8,FALSE)&amp;"","")</f>
        <v>81</v>
      </c>
      <c r="AI27" s="5" t="str">
        <f>IFERROR(VLOOKUP(D27,'7月'!$H$3:$R$50,9,FALSE)&amp;"","")</f>
        <v/>
      </c>
      <c r="AJ27" s="5" t="str">
        <f>IFERROR(VLOOKUP(D27,'7月'!$H$3:$R$50,10,FALSE)&amp;"","")</f>
        <v/>
      </c>
      <c r="AK27" s="5" t="str">
        <f>IFERROR(VLOOKUP(D27,'7月'!$H$3:$R$50,11,FALSE)&amp;"","")</f>
        <v/>
      </c>
      <c r="AL27" s="5">
        <f>_xlfn.XLOOKUP(D27,'7月'!$H$3:$H$50,'7月'!$B$3:$B$50,0)</f>
        <v>1</v>
      </c>
      <c r="AM27" s="158">
        <f t="shared" si="26"/>
        <v>11</v>
      </c>
      <c r="AN27" s="19">
        <f>IFERROR(VLOOKUP(D27,'8月'!$H$3:$T$50,7,FALSE),"")</f>
        <v>117</v>
      </c>
      <c r="AO27" s="5">
        <f>IFERROR(VLOOKUP(D27,'8月'!$H$3:$T$50,2,FALSE),"")</f>
        <v>36</v>
      </c>
      <c r="AP27" s="5" t="str">
        <f>IFERROR(VLOOKUP(D27,'8月'!$H$3:$T$50,8,FALSE)&amp;"","")</f>
        <v>81</v>
      </c>
      <c r="AQ27" s="160" t="str">
        <f>IFERROR(VLOOKUP(D27,'8月'!$H$3:$R$50,9,FALSE)&amp;"","")</f>
        <v>13</v>
      </c>
      <c r="AR27" s="160" t="str">
        <f>IFERROR(VLOOKUP(D27,'8月'!$H$3:$R$50,10,FALSE)&amp;"","")</f>
        <v/>
      </c>
      <c r="AS27" s="160" t="str">
        <f>IFERROR(VLOOKUP(D27,'8月'!$H$3:$R$50,11,FALSE)&amp;"","")</f>
        <v/>
      </c>
      <c r="AT27" s="5">
        <f>_xlfn.XLOOKUP(D27,'8月'!$H$3:$H$50,'8月'!$B$3:$B$50,0)</f>
        <v>1</v>
      </c>
      <c r="AU27" s="158">
        <f t="shared" si="2"/>
        <v>12</v>
      </c>
      <c r="AV27" s="19">
        <f>IFERROR(VLOOKUP(D27,'9月'!$H$3:$T$50,7,FALSE),"")</f>
        <v>118</v>
      </c>
      <c r="AW27" s="5">
        <f>IFERROR(VLOOKUP(D27,'9月'!$H$3:$T$50,2,FALSE),"")</f>
        <v>36</v>
      </c>
      <c r="AX27" s="5" t="str">
        <f>IFERROR(VLOOKUP(D27,'9月'!$H$3:$T$50,8,FALSE)&amp;"","")</f>
        <v>82</v>
      </c>
      <c r="AY27" s="5" t="str">
        <f>IFERROR(VLOOKUP(D27,'9月'!$H$3:$R$50,9,FALSE)&amp;"","")</f>
        <v/>
      </c>
      <c r="AZ27" s="160" t="str">
        <f>IFERROR(VLOOKUP(D27,'9月'!$H$3:$R$50,10,FALSE)&amp;"","")</f>
        <v/>
      </c>
      <c r="BA27" s="160" t="str">
        <f>IFERROR(VLOOKUP(D27,'9月'!$H$3:$R$50,11,FALSE)&amp;"","")</f>
        <v/>
      </c>
      <c r="BB27" s="5">
        <f>_xlfn.XLOOKUP(D27,'9月'!$H$3:$H$50,'8月'!$B$3:$B$50,0)</f>
        <v>1</v>
      </c>
      <c r="BC27" s="158">
        <f t="shared" ref="BC27" si="37">IFERROR(AU27+BB27,0)</f>
        <v>13</v>
      </c>
      <c r="BD27" s="19" t="str">
        <f>IFERROR(VLOOKUP(D27,'10月'!$H$3:$T$50,7,FALSE),"")</f>
        <v/>
      </c>
      <c r="BE27" s="5" t="str">
        <f>IFERROR(VLOOKUP(D27,'10月'!$H$3:$T$50,2,FALSE),"")</f>
        <v/>
      </c>
      <c r="BF27" s="5" t="str">
        <f>IFERROR(VLOOKUP(D27,'10月'!$H$3:$T$50,8,FALSE)&amp;"","")</f>
        <v/>
      </c>
      <c r="BG27" s="5" t="str">
        <f>IFERROR(VLOOKUP(D27,'10月'!$H$3:$R$50,9,FALSE)&amp;"","")</f>
        <v/>
      </c>
      <c r="BH27" s="160" t="str">
        <f>IFERROR(VLOOKUP(D27,'10月'!$H$3:$R$50,10,FALSE)&amp;"","")</f>
        <v/>
      </c>
      <c r="BI27" s="160" t="str">
        <f>IFERROR(VLOOKUP(D27,'10月'!$H$3:$R$50,11,FALSE)&amp;"","")</f>
        <v/>
      </c>
      <c r="BJ27" s="5">
        <f>_xlfn.XLOOKUP(D27,'10月'!$H$3:$H$50,'8月'!$B$3:$B$50,0)</f>
        <v>0</v>
      </c>
      <c r="BK27" s="160">
        <f t="shared" si="4"/>
        <v>13</v>
      </c>
      <c r="BL27" s="166"/>
      <c r="BM27" s="126">
        <f t="shared" si="7"/>
        <v>111</v>
      </c>
      <c r="BN27" s="127" t="str">
        <f t="shared" si="8"/>
        <v/>
      </c>
      <c r="BO27" s="127" t="str">
        <f t="shared" si="9"/>
        <v/>
      </c>
      <c r="BP27" s="127">
        <f t="shared" si="10"/>
        <v>117</v>
      </c>
      <c r="BQ27" s="127">
        <f t="shared" si="11"/>
        <v>117</v>
      </c>
      <c r="BR27" s="127">
        <f t="shared" si="12"/>
        <v>118</v>
      </c>
      <c r="BS27" s="127" t="str">
        <f t="shared" si="13"/>
        <v/>
      </c>
      <c r="BT27" s="155">
        <f t="shared" ref="BT27" si="38">IFERROR(AVERAGE(BM27,BN27,BO27,BP27,BQ27,BR27,BS27),"-")</f>
        <v>115.75</v>
      </c>
      <c r="BU27" s="128">
        <f t="shared" si="15"/>
        <v>35</v>
      </c>
      <c r="BV27" s="466"/>
      <c r="BW27" s="4"/>
      <c r="BX27" s="4"/>
    </row>
    <row r="28" spans="1:76" ht="20.5" customHeight="1">
      <c r="A28" s="24">
        <f t="shared" si="23"/>
        <v>25</v>
      </c>
      <c r="B28" s="75" t="s">
        <v>135</v>
      </c>
      <c r="C28" s="76" t="s">
        <v>111</v>
      </c>
      <c r="D28" s="447" t="s">
        <v>687</v>
      </c>
      <c r="E28" s="340" t="s">
        <v>44</v>
      </c>
      <c r="F28" s="341">
        <v>18</v>
      </c>
      <c r="G28" s="135"/>
      <c r="H28" s="19">
        <f>IFERROR(VLOOKUP(D28,'4月'!$H$3:$T$46,7,FALSE),"")</f>
        <v>101</v>
      </c>
      <c r="I28" s="5">
        <f>IFERROR(VLOOKUP(D28,'4月'!$H$3:$T$46,2,FALSE),"")</f>
        <v>18</v>
      </c>
      <c r="J28" s="5" t="str">
        <f>IFERROR(VLOOKUP(D28,'4月'!$H$3:$T$46,8,FALSE)&amp;"","")</f>
        <v>83</v>
      </c>
      <c r="K28" s="5" t="str">
        <f>IFERROR(VLOOKUP(D28,'4月'!$H$3:$R$44,9,FALSE)&amp;"","")</f>
        <v/>
      </c>
      <c r="L28" s="5" t="str">
        <f>IFERROR(VLOOKUP(D28,'4月'!$H$3:$R$44,10,FALSE)&amp;"","")</f>
        <v/>
      </c>
      <c r="M28" s="5" t="str">
        <f>IFERROR(VLOOKUP(D28,'4月'!$H$3:$R$44,11,FALSE)&amp;"","")</f>
        <v/>
      </c>
      <c r="N28" s="5">
        <f>IFERROR(VLOOKUP(D28,'4月'!$H$3:$T$46,13,FALSE),0)</f>
        <v>1</v>
      </c>
      <c r="O28" s="158">
        <f t="shared" si="0"/>
        <v>1</v>
      </c>
      <c r="P28" s="19">
        <f>IFERROR(VLOOKUP(D28,'5月'!$H$3:$T$50,7,FALSE),"")</f>
        <v>94</v>
      </c>
      <c r="Q28" s="26">
        <f>IFERROR(VLOOKUP(D28,'5月'!$H$3:$T$50,2,FALSE),"")</f>
        <v>18</v>
      </c>
      <c r="R28" s="5" t="str">
        <f>IFERROR(VLOOKUP(D28,'5月'!$H$3:$T$50,8,FALSE)&amp;"","")</f>
        <v>76</v>
      </c>
      <c r="S28" s="5" t="str">
        <f>IFERROR(VLOOKUP(D28,'5月'!$H$3:$R$50,9,FALSE)&amp;"","")</f>
        <v>13,15</v>
      </c>
      <c r="T28" s="5" t="str">
        <f>IFERROR(VLOOKUP(D28,'5月'!$H$3:$R$50,10,FALSE)&amp;"","")</f>
        <v/>
      </c>
      <c r="U28" s="5" t="str">
        <f>IFERROR(VLOOKUP(D28,'5月'!$H$3:$R$50,11,FALSE)&amp;"","")</f>
        <v/>
      </c>
      <c r="V28" s="5">
        <f>_xlfn.XLOOKUP(D28,'5月'!$H$3:$H$50,'5月'!$B$3:$B$50,0)</f>
        <v>8</v>
      </c>
      <c r="W28" s="158">
        <f t="shared" si="1"/>
        <v>9</v>
      </c>
      <c r="X28" s="19">
        <f>IFERROR(VLOOKUP(D28,'6月'!$H$3:$T$50,7,FALSE),"")</f>
        <v>94</v>
      </c>
      <c r="Y28" s="26">
        <f>IFERROR(VLOOKUP(D28,'6月'!$H$3:$T$50,2,FALSE),"")</f>
        <v>18</v>
      </c>
      <c r="Z28" s="5" t="str">
        <f>IFERROR(VLOOKUP(D28,'6月'!$H$3:$T$50,8,FALSE)&amp;"","")</f>
        <v>76</v>
      </c>
      <c r="AA28" s="5" t="str">
        <f>IFERROR(VLOOKUP(D28,'6月'!$H$3:$R$50,9,FALSE)&amp;"","")</f>
        <v/>
      </c>
      <c r="AB28" s="5" t="str">
        <f>IFERROR(VLOOKUP(D28,'6月'!$H$3:$R$50,10,FALSE)&amp;"","")</f>
        <v/>
      </c>
      <c r="AC28" s="5" t="str">
        <f>IFERROR(VLOOKUP(D28,'6月'!$H$3:$R$50,11,FALSE)&amp;"","")</f>
        <v>B17</v>
      </c>
      <c r="AD28" s="5">
        <f>_xlfn.XLOOKUP(D28,'6月'!$H$3:$H$50,'6月'!$B$3:$B$50,0)</f>
        <v>1</v>
      </c>
      <c r="AE28" s="158">
        <f t="shared" si="5"/>
        <v>10</v>
      </c>
      <c r="AF28" s="19" t="str">
        <f>IFERROR(VLOOKUP(D28,'7月'!$H$3:$T$50,7,FALSE),"")</f>
        <v/>
      </c>
      <c r="AG28" s="5" t="str">
        <f>IFERROR(VLOOKUP(D28,'7月'!$H$3:$T$50,2,FALSE),"")</f>
        <v/>
      </c>
      <c r="AH28" s="5" t="str">
        <f>IFERROR(VLOOKUP(D28,'7月'!$H$3:$T$50,8,FALSE)&amp;"","")</f>
        <v/>
      </c>
      <c r="AI28" s="5" t="str">
        <f>IFERROR(VLOOKUP(D28,'7月'!$H$3:$R$50,9,FALSE)&amp;"","")</f>
        <v/>
      </c>
      <c r="AJ28" s="5" t="str">
        <f>IFERROR(VLOOKUP(D28,'7月'!$H$3:$R$50,10,FALSE)&amp;"","")</f>
        <v/>
      </c>
      <c r="AK28" s="5" t="str">
        <f>IFERROR(VLOOKUP(D28,'7月'!$H$3:$R$50,11,FALSE)&amp;"","")</f>
        <v/>
      </c>
      <c r="AL28" s="5">
        <f>_xlfn.XLOOKUP(D28,'7月'!$H$3:$H$50,'7月'!$B$3:$B$50,0)</f>
        <v>0</v>
      </c>
      <c r="AM28" s="158">
        <f t="shared" si="6"/>
        <v>10</v>
      </c>
      <c r="AN28" s="19" t="str">
        <f>IFERROR(VLOOKUP(D28,'8月'!$H$3:$T$50,7,FALSE),"")</f>
        <v/>
      </c>
      <c r="AO28" s="5" t="str">
        <f>IFERROR(VLOOKUP(D28,'8月'!$H$3:$T$50,2,FALSE),"")</f>
        <v/>
      </c>
      <c r="AP28" s="5" t="str">
        <f>IFERROR(VLOOKUP(D28,'8月'!$H$3:$T$50,8,FALSE)&amp;"","")</f>
        <v/>
      </c>
      <c r="AQ28" s="160" t="str">
        <f>IFERROR(VLOOKUP(D28,'8月'!$H$3:$R$50,9,FALSE)&amp;"","")</f>
        <v/>
      </c>
      <c r="AR28" s="160" t="str">
        <f>IFERROR(VLOOKUP(D28,'8月'!$H$3:$R$50,10,FALSE)&amp;"","")</f>
        <v/>
      </c>
      <c r="AS28" s="160" t="str">
        <f>IFERROR(VLOOKUP(D28,'8月'!$H$3:$R$50,11,FALSE)&amp;"","")</f>
        <v/>
      </c>
      <c r="AT28" s="5">
        <f>_xlfn.XLOOKUP(D28,'8月'!$H$3:$H$50,'8月'!$B$3:$B$50,0)</f>
        <v>0</v>
      </c>
      <c r="AU28" s="158">
        <f t="shared" si="2"/>
        <v>10</v>
      </c>
      <c r="AV28" s="19" t="str">
        <f>IFERROR(VLOOKUP(D28,'9月'!$H$3:$T$50,7,FALSE),"")</f>
        <v/>
      </c>
      <c r="AW28" s="5" t="str">
        <f>IFERROR(VLOOKUP(D28,'9月'!$H$3:$T$50,2,FALSE),"")</f>
        <v/>
      </c>
      <c r="AX28" s="5" t="str">
        <f>IFERROR(VLOOKUP(D28,'9月'!$H$3:$T$50,8,FALSE)&amp;"","")</f>
        <v/>
      </c>
      <c r="AY28" s="5" t="str">
        <f>IFERROR(VLOOKUP(D28,'9月'!$H$3:$R$50,9,FALSE)&amp;"","")</f>
        <v/>
      </c>
      <c r="AZ28" s="160" t="str">
        <f>IFERROR(VLOOKUP(D28,'9月'!$H$3:$R$50,10,FALSE)&amp;"","")</f>
        <v/>
      </c>
      <c r="BA28" s="160" t="str">
        <f>IFERROR(VLOOKUP(D28,'9月'!$H$3:$R$50,11,FALSE)&amp;"","")</f>
        <v/>
      </c>
      <c r="BB28" s="5">
        <f>_xlfn.XLOOKUP(D28,'9月'!$H$3:$H$50,'8月'!$B$3:$B$50,0)</f>
        <v>0</v>
      </c>
      <c r="BC28" s="158">
        <f t="shared" si="3"/>
        <v>10</v>
      </c>
      <c r="BD28" s="19" t="str">
        <f>IFERROR(VLOOKUP(D28,'10月'!$H$3:$T$50,7,FALSE),"")</f>
        <v/>
      </c>
      <c r="BE28" s="5" t="str">
        <f>IFERROR(VLOOKUP(D28,'10月'!$H$3:$T$50,2,FALSE),"")</f>
        <v/>
      </c>
      <c r="BF28" s="5" t="str">
        <f>IFERROR(VLOOKUP(D28,'10月'!$H$3:$T$50,8,FALSE)&amp;"","")</f>
        <v/>
      </c>
      <c r="BG28" s="5" t="str">
        <f>IFERROR(VLOOKUP(D28,'10月'!$H$3:$R$50,9,FALSE)&amp;"","")</f>
        <v/>
      </c>
      <c r="BH28" s="160" t="str">
        <f>IFERROR(VLOOKUP(D28,'10月'!$H$3:$R$50,10,FALSE)&amp;"","")</f>
        <v/>
      </c>
      <c r="BI28" s="160" t="str">
        <f>IFERROR(VLOOKUP(D28,'10月'!$H$3:$R$50,11,FALSE)&amp;"","")</f>
        <v/>
      </c>
      <c r="BJ28" s="5">
        <f>_xlfn.XLOOKUP(D28,'10月'!$H$3:$H$50,'8月'!$B$3:$B$50,0)</f>
        <v>0</v>
      </c>
      <c r="BK28" s="160">
        <f t="shared" si="4"/>
        <v>10</v>
      </c>
      <c r="BL28" s="162"/>
      <c r="BM28" s="126">
        <f t="shared" si="7"/>
        <v>101</v>
      </c>
      <c r="BN28" s="127">
        <f t="shared" si="8"/>
        <v>94</v>
      </c>
      <c r="BO28" s="127">
        <f t="shared" si="9"/>
        <v>94</v>
      </c>
      <c r="BP28" s="127" t="str">
        <f t="shared" si="10"/>
        <v/>
      </c>
      <c r="BQ28" s="127" t="str">
        <f t="shared" si="11"/>
        <v/>
      </c>
      <c r="BR28" s="127" t="str">
        <f t="shared" si="12"/>
        <v/>
      </c>
      <c r="BS28" s="127" t="str">
        <f t="shared" si="13"/>
        <v/>
      </c>
      <c r="BT28" s="155">
        <f t="shared" si="14"/>
        <v>96.333333333333329</v>
      </c>
      <c r="BU28" s="128">
        <f t="shared" si="15"/>
        <v>19.466666666666665</v>
      </c>
      <c r="BV28" s="466"/>
      <c r="BW28" s="4"/>
      <c r="BX28" s="4"/>
    </row>
    <row r="29" spans="1:76" ht="20.5" customHeight="1">
      <c r="A29" s="24">
        <f t="shared" si="23"/>
        <v>26</v>
      </c>
      <c r="B29" s="75" t="s">
        <v>150</v>
      </c>
      <c r="C29" s="76" t="s">
        <v>123</v>
      </c>
      <c r="D29" s="447" t="s">
        <v>686</v>
      </c>
      <c r="E29" s="340" t="s">
        <v>40</v>
      </c>
      <c r="F29" s="341">
        <v>8</v>
      </c>
      <c r="G29" s="5"/>
      <c r="H29" s="19">
        <f>IFERROR(VLOOKUP(D29,'4月'!$H$3:$T$46,7,FALSE),"")</f>
        <v>93</v>
      </c>
      <c r="I29" s="5">
        <f>IFERROR(VLOOKUP(D29,'4月'!$H$3:$T$46,2,FALSE),"")</f>
        <v>8</v>
      </c>
      <c r="J29" s="5" t="str">
        <f>IFERROR(VLOOKUP(D29,'4月'!$H$3:$T$46,8,FALSE)&amp;"","")</f>
        <v>85</v>
      </c>
      <c r="K29" s="5" t="str">
        <f>IFERROR(VLOOKUP(D29,'4月'!$H$3:$R$44,9,FALSE)&amp;"","")</f>
        <v/>
      </c>
      <c r="L29" s="5" t="str">
        <f>IFERROR(VLOOKUP(D29,'4月'!$H$3:$R$44,10,FALSE)&amp;"","")</f>
        <v/>
      </c>
      <c r="M29" s="5" t="str">
        <f>IFERROR(VLOOKUP(D29,'4月'!$H$3:$R$44,11,FALSE)&amp;"","")</f>
        <v/>
      </c>
      <c r="N29" s="5">
        <f>IFERROR(VLOOKUP(D29,'4月'!$H$3:$T$46,13,FALSE),0)</f>
        <v>1</v>
      </c>
      <c r="O29" s="158">
        <f t="shared" si="0"/>
        <v>1</v>
      </c>
      <c r="P29" s="19">
        <f>IFERROR(VLOOKUP(D29,'5月'!$H$3:$T$50,7,FALSE),"")</f>
        <v>89</v>
      </c>
      <c r="Q29" s="26">
        <f>IFERROR(VLOOKUP(D29,'5月'!$H$3:$T$50,2,FALSE),"")</f>
        <v>8</v>
      </c>
      <c r="R29" s="5" t="str">
        <f>IFERROR(VLOOKUP(D29,'5月'!$H$3:$T$50,8,FALSE)&amp;"","")</f>
        <v>81</v>
      </c>
      <c r="S29" s="5" t="str">
        <f>IFERROR(VLOOKUP(D29,'5月'!$H$3:$R$50,9,FALSE)&amp;"","")</f>
        <v>12</v>
      </c>
      <c r="T29" s="5" t="str">
        <f>IFERROR(VLOOKUP(D29,'5月'!$H$3:$R$50,10,FALSE)&amp;"","")</f>
        <v>6</v>
      </c>
      <c r="U29" s="5" t="str">
        <f>IFERROR(VLOOKUP(D29,'5月'!$H$3:$R$50,11,FALSE)&amp;"","")</f>
        <v/>
      </c>
      <c r="V29" s="5">
        <f>_xlfn.XLOOKUP(D29,'5月'!$H$3:$H$50,'5月'!$B$3:$B$50,0)</f>
        <v>1</v>
      </c>
      <c r="W29" s="158">
        <f t="shared" si="1"/>
        <v>2</v>
      </c>
      <c r="X29" s="19">
        <f>IFERROR(VLOOKUP(D29,'6月'!$H$3:$T$50,7,FALSE),"")</f>
        <v>89</v>
      </c>
      <c r="Y29" s="26">
        <f>IFERROR(VLOOKUP(D29,'6月'!$H$3:$T$50,2,FALSE),"")</f>
        <v>8</v>
      </c>
      <c r="Z29" s="5" t="str">
        <f>IFERROR(VLOOKUP(D29,'6月'!$H$3:$T$50,8,FALSE)&amp;"","")</f>
        <v>81</v>
      </c>
      <c r="AA29" s="5" t="str">
        <f>IFERROR(VLOOKUP(D29,'6月'!$H$3:$R$50,9,FALSE)&amp;"","")</f>
        <v/>
      </c>
      <c r="AB29" s="5" t="str">
        <f>IFERROR(VLOOKUP(D29,'6月'!$H$3:$R$50,10,FALSE)&amp;"","")</f>
        <v/>
      </c>
      <c r="AC29" s="5" t="str">
        <f>IFERROR(VLOOKUP(D29,'6月'!$H$3:$R$50,11,FALSE)&amp;"","")</f>
        <v/>
      </c>
      <c r="AD29" s="5">
        <f>_xlfn.XLOOKUP(D29,'6月'!$H$3:$H$50,'6月'!$B$3:$B$50,0)</f>
        <v>1</v>
      </c>
      <c r="AE29" s="158">
        <f t="shared" si="5"/>
        <v>3</v>
      </c>
      <c r="AF29" s="442">
        <f>IFERROR(VLOOKUP(D29,'7月'!$H$3:$T$50,7,FALSE),"")</f>
        <v>77</v>
      </c>
      <c r="AG29" s="5">
        <f>IFERROR(VLOOKUP(D29,'7月'!$H$3:$T$50,2,FALSE),"")</f>
        <v>8</v>
      </c>
      <c r="AH29" s="5" t="str">
        <f>IFERROR(VLOOKUP(D29,'7月'!$H$3:$T$50,8,FALSE)&amp;"","")</f>
        <v>69</v>
      </c>
      <c r="AI29" s="5" t="str">
        <f>IFERROR(VLOOKUP(D29,'7月'!$H$3:$R$50,9,FALSE)&amp;"","")</f>
        <v>6</v>
      </c>
      <c r="AJ29" s="5" t="str">
        <f>IFERROR(VLOOKUP(D29,'7月'!$H$3:$R$50,10,FALSE)&amp;"","")</f>
        <v>6</v>
      </c>
      <c r="AK29" s="5" t="str">
        <f>IFERROR(VLOOKUP(D29,'7月'!$H$3:$R$50,11,FALSE)&amp;"","")</f>
        <v/>
      </c>
      <c r="AL29" s="5">
        <f>_xlfn.XLOOKUP(D29,'7月'!$H$3:$H$50,'7月'!$B$3:$B$50,0)</f>
        <v>11</v>
      </c>
      <c r="AM29" s="158">
        <f t="shared" si="6"/>
        <v>14</v>
      </c>
      <c r="AN29" s="19">
        <f>IFERROR(VLOOKUP(D29,'8月'!$H$3:$T$50,7,FALSE),"")</f>
        <v>98</v>
      </c>
      <c r="AO29" s="5">
        <f>IFERROR(VLOOKUP(D29,'8月'!$H$3:$T$50,2,FALSE),"")</f>
        <v>8</v>
      </c>
      <c r="AP29" s="5" t="str">
        <f>IFERROR(VLOOKUP(D29,'8月'!$H$3:$T$50,8,FALSE)&amp;"","")</f>
        <v>90</v>
      </c>
      <c r="AQ29" s="160" t="str">
        <f>IFERROR(VLOOKUP(D29,'8月'!$H$3:$R$50,9,FALSE)&amp;"","")</f>
        <v>5</v>
      </c>
      <c r="AR29" s="160" t="str">
        <f>IFERROR(VLOOKUP(D29,'8月'!$H$3:$R$50,10,FALSE)&amp;"","")</f>
        <v>14</v>
      </c>
      <c r="AS29" s="160" t="str">
        <f>IFERROR(VLOOKUP(D29,'8月'!$H$3:$R$50,11,FALSE)&amp;"","")</f>
        <v/>
      </c>
      <c r="AT29" s="5">
        <f>_xlfn.XLOOKUP(D29,'8月'!$H$3:$H$50,'8月'!$B$3:$B$50,0)</f>
        <v>1</v>
      </c>
      <c r="AU29" s="158">
        <f t="shared" si="2"/>
        <v>15</v>
      </c>
      <c r="AV29" s="19" t="str">
        <f>IFERROR(VLOOKUP(D29,'9月'!$H$3:$T$50,7,FALSE),"")</f>
        <v/>
      </c>
      <c r="AW29" s="5" t="str">
        <f>IFERROR(VLOOKUP(D29,'9月'!$H$3:$T$50,2,FALSE),"")</f>
        <v/>
      </c>
      <c r="AX29" s="5" t="str">
        <f>IFERROR(VLOOKUP(D29,'9月'!$H$3:$T$50,8,FALSE)&amp;"","")</f>
        <v/>
      </c>
      <c r="AY29" s="5" t="str">
        <f>IFERROR(VLOOKUP(D29,'9月'!$H$3:$R$50,9,FALSE)&amp;"","")</f>
        <v/>
      </c>
      <c r="AZ29" s="160" t="str">
        <f>IFERROR(VLOOKUP(D29,'9月'!$H$3:$R$50,10,FALSE)&amp;"","")</f>
        <v/>
      </c>
      <c r="BA29" s="160" t="str">
        <f>IFERROR(VLOOKUP(D29,'9月'!$H$3:$R$50,11,FALSE)&amp;"","")</f>
        <v/>
      </c>
      <c r="BB29" s="5">
        <f>_xlfn.XLOOKUP(D29,'9月'!$H$3:$H$50,'8月'!$B$3:$B$50,0)</f>
        <v>0</v>
      </c>
      <c r="BC29" s="158">
        <f t="shared" si="3"/>
        <v>15</v>
      </c>
      <c r="BD29" s="410">
        <f>IFERROR(VLOOKUP(D29,'10月'!$H$3:$T$50,7,FALSE),"")</f>
        <v>81</v>
      </c>
      <c r="BE29" s="5">
        <f>IFERROR(VLOOKUP(D29,'10月'!$H$3:$T$50,2,FALSE),"")</f>
        <v>8</v>
      </c>
      <c r="BF29" s="5" t="str">
        <f>IFERROR(VLOOKUP(D29,'10月'!$H$3:$T$50,8,FALSE)&amp;"","")</f>
        <v>73</v>
      </c>
      <c r="BG29" s="5" t="str">
        <f>IFERROR(VLOOKUP(D29,'10月'!$H$3:$R$50,9,FALSE)&amp;"","")</f>
        <v>9,11</v>
      </c>
      <c r="BH29" s="160" t="str">
        <f>IFERROR(VLOOKUP(D29,'10月'!$H$3:$R$50,10,FALSE)&amp;"","")</f>
        <v/>
      </c>
      <c r="BI29" s="160" t="str">
        <f>IFERROR(VLOOKUP(D29,'10月'!$H$3:$R$50,11,FALSE)&amp;"","")</f>
        <v/>
      </c>
      <c r="BJ29" s="5">
        <f>_xlfn.XLOOKUP(D29,'10月'!$H$3:$H$50,'8月'!$B$3:$B$50,0)</f>
        <v>12</v>
      </c>
      <c r="BK29" s="160">
        <f t="shared" si="4"/>
        <v>27</v>
      </c>
      <c r="BL29" s="166"/>
      <c r="BM29" s="126">
        <f t="shared" si="7"/>
        <v>93</v>
      </c>
      <c r="BN29" s="127">
        <f t="shared" si="8"/>
        <v>89</v>
      </c>
      <c r="BO29" s="127">
        <f t="shared" si="9"/>
        <v>89</v>
      </c>
      <c r="BP29" s="127">
        <f t="shared" si="10"/>
        <v>77</v>
      </c>
      <c r="BQ29" s="127">
        <f t="shared" si="11"/>
        <v>98</v>
      </c>
      <c r="BR29" s="127" t="str">
        <f t="shared" si="12"/>
        <v/>
      </c>
      <c r="BS29" s="127">
        <f t="shared" si="13"/>
        <v>81</v>
      </c>
      <c r="BT29" s="155">
        <f t="shared" si="14"/>
        <v>87.833333333333329</v>
      </c>
      <c r="BU29" s="128">
        <f t="shared" si="15"/>
        <v>12.666666666666664</v>
      </c>
      <c r="BV29" s="466"/>
      <c r="BW29" s="4"/>
      <c r="BX29" s="4"/>
    </row>
    <row r="30" spans="1:76" ht="20.5" customHeight="1">
      <c r="A30" s="24">
        <f t="shared" si="23"/>
        <v>27</v>
      </c>
      <c r="B30" s="402" t="s">
        <v>580</v>
      </c>
      <c r="C30" s="404" t="s">
        <v>113</v>
      </c>
      <c r="D30" s="447" t="s">
        <v>685</v>
      </c>
      <c r="E30" s="340" t="s">
        <v>505</v>
      </c>
      <c r="F30" s="341">
        <v>32</v>
      </c>
      <c r="G30" s="5"/>
      <c r="H30" s="19" t="str">
        <f>IFERROR(VLOOKUP(D30,'4月'!$H$3:$T$46,7,FALSE),"")</f>
        <v/>
      </c>
      <c r="I30" s="5" t="str">
        <f>IFERROR(VLOOKUP(D30,'4月'!$H$3:$T$46,2,FALSE),"")</f>
        <v/>
      </c>
      <c r="J30" s="5" t="str">
        <f>IFERROR(VLOOKUP(D30,'4月'!$H$3:$T$46,8,FALSE)&amp;"","")</f>
        <v/>
      </c>
      <c r="K30" s="5" t="str">
        <f>IFERROR(VLOOKUP(D30,'4月'!$H$3:$R$44,9,FALSE)&amp;"","")</f>
        <v/>
      </c>
      <c r="L30" s="5" t="str">
        <f>IFERROR(VLOOKUP(D30,'4月'!$H$3:$R$44,10,FALSE)&amp;"","")</f>
        <v/>
      </c>
      <c r="M30" s="5" t="str">
        <f>IFERROR(VLOOKUP(D30,'4月'!$H$3:$R$44,11,FALSE)&amp;"","")</f>
        <v/>
      </c>
      <c r="N30" s="5">
        <f>IFERROR(VLOOKUP(D30,'4月'!$H$3:$T$46,13,FALSE),0)</f>
        <v>0</v>
      </c>
      <c r="O30" s="158">
        <f t="shared" si="0"/>
        <v>0</v>
      </c>
      <c r="P30" s="19">
        <f>IFERROR(VLOOKUP(D30,'5月'!$H$3:$T$50,7,FALSE),"")</f>
        <v>113</v>
      </c>
      <c r="Q30" s="26">
        <f>IFERROR(VLOOKUP(D30,'5月'!$H$3:$T$50,2,FALSE),"")</f>
        <v>32</v>
      </c>
      <c r="R30" s="5" t="str">
        <f>IFERROR(VLOOKUP(D30,'5月'!$H$3:$T$50,8,FALSE)&amp;"","")</f>
        <v>81</v>
      </c>
      <c r="S30" s="5" t="str">
        <f>IFERROR(VLOOKUP(D30,'5月'!$H$3:$R$50,9,FALSE)&amp;"","")</f>
        <v/>
      </c>
      <c r="T30" s="5" t="str">
        <f>IFERROR(VLOOKUP(D30,'5月'!$H$3:$R$50,10,FALSE)&amp;"","")</f>
        <v/>
      </c>
      <c r="U30" s="5" t="str">
        <f>IFERROR(VLOOKUP(D30,'5月'!$H$3:$R$50,11,FALSE)&amp;"","")</f>
        <v/>
      </c>
      <c r="V30" s="5">
        <f>_xlfn.XLOOKUP(D30,'5月'!$H$3:$H$50,'5月'!$B$3:$B$50,0)</f>
        <v>1</v>
      </c>
      <c r="W30" s="158">
        <f t="shared" si="1"/>
        <v>1</v>
      </c>
      <c r="X30" s="19">
        <f>IFERROR(VLOOKUP(D30,'6月'!$H$3:$T$50,7,FALSE),"")</f>
        <v>115</v>
      </c>
      <c r="Y30" s="26">
        <f>IFERROR(VLOOKUP(D30,'6月'!$H$3:$T$50,2,FALSE),"")</f>
        <v>32</v>
      </c>
      <c r="Z30" s="5" t="str">
        <f>IFERROR(VLOOKUP(D30,'6月'!$H$3:$T$50,8,FALSE)&amp;"","")</f>
        <v>83</v>
      </c>
      <c r="AA30" s="5" t="str">
        <f>IFERROR(VLOOKUP(D30,'6月'!$H$3:$R$50,9,FALSE)&amp;"","")</f>
        <v/>
      </c>
      <c r="AB30" s="5" t="str">
        <f>IFERROR(VLOOKUP(D30,'6月'!$H$3:$R$50,10,FALSE)&amp;"","")</f>
        <v/>
      </c>
      <c r="AC30" s="5" t="str">
        <f>IFERROR(VLOOKUP(D30,'6月'!$H$3:$R$50,11,FALSE)&amp;"","")</f>
        <v/>
      </c>
      <c r="AD30" s="5">
        <f>_xlfn.XLOOKUP(D30,'6月'!$H$3:$H$50,'6月'!$B$3:$B$50,0)</f>
        <v>1</v>
      </c>
      <c r="AE30" s="158">
        <f t="shared" si="5"/>
        <v>2</v>
      </c>
      <c r="AF30" s="19">
        <f>IFERROR(VLOOKUP(D30,'7月'!$H$3:$T$50,7,FALSE),"")</f>
        <v>110</v>
      </c>
      <c r="AG30" s="5">
        <f>IFERROR(VLOOKUP(D30,'7月'!$H$3:$T$50,2,FALSE),"")</f>
        <v>32</v>
      </c>
      <c r="AH30" s="5" t="str">
        <f>IFERROR(VLOOKUP(D30,'7月'!$H$3:$T$50,8,FALSE)&amp;"","")</f>
        <v>78</v>
      </c>
      <c r="AI30" s="5" t="str">
        <f>IFERROR(VLOOKUP(D30,'7月'!$H$3:$R$50,9,FALSE)&amp;"","")</f>
        <v/>
      </c>
      <c r="AJ30" s="5" t="str">
        <f>IFERROR(VLOOKUP(D30,'7月'!$H$3:$R$50,10,FALSE)&amp;"","")</f>
        <v/>
      </c>
      <c r="AK30" s="5" t="str">
        <f>IFERROR(VLOOKUP(D30,'7月'!$H$3:$R$50,11,FALSE)&amp;"","")</f>
        <v/>
      </c>
      <c r="AL30" s="5">
        <f>_xlfn.XLOOKUP(D30,'7月'!$H$3:$H$50,'7月'!$B$3:$B$50,0)</f>
        <v>1</v>
      </c>
      <c r="AM30" s="158">
        <f t="shared" si="6"/>
        <v>3</v>
      </c>
      <c r="AN30" s="19">
        <f>IFERROR(VLOOKUP(D30,'8月'!$H$3:$T$50,7,FALSE),"")</f>
        <v>112</v>
      </c>
      <c r="AO30" s="5">
        <f>IFERROR(VLOOKUP(D30,'8月'!$H$3:$T$50,2,FALSE),"")</f>
        <v>32</v>
      </c>
      <c r="AP30" s="5" t="str">
        <f>IFERROR(VLOOKUP(D30,'8月'!$H$3:$T$50,8,FALSE)&amp;"","")</f>
        <v>80</v>
      </c>
      <c r="AQ30" s="160" t="str">
        <f>IFERROR(VLOOKUP(D30,'8月'!$H$3:$R$50,9,FALSE)&amp;"","")</f>
        <v/>
      </c>
      <c r="AR30" s="160" t="str">
        <f>IFERROR(VLOOKUP(D30,'8月'!$H$3:$R$50,10,FALSE)&amp;"","")</f>
        <v/>
      </c>
      <c r="AS30" s="160" t="str">
        <f>IFERROR(VLOOKUP(D30,'8月'!$H$3:$R$50,11,FALSE)&amp;"","")</f>
        <v/>
      </c>
      <c r="AT30" s="5">
        <f>_xlfn.XLOOKUP(D30,'8月'!$H$3:$H$50,'8月'!$B$3:$B$50,0)</f>
        <v>1</v>
      </c>
      <c r="AU30" s="158">
        <f t="shared" si="2"/>
        <v>4</v>
      </c>
      <c r="AV30" s="19">
        <f>IFERROR(VLOOKUP(D30,'9月'!$H$3:$T$50,7,FALSE),"")</f>
        <v>111</v>
      </c>
      <c r="AW30" s="5">
        <f>IFERROR(VLOOKUP(D30,'9月'!$H$3:$T$50,2,FALSE),"")</f>
        <v>32</v>
      </c>
      <c r="AX30" s="5" t="str">
        <f>IFERROR(VLOOKUP(D30,'9月'!$H$3:$T$50,8,FALSE)&amp;"","")</f>
        <v>79</v>
      </c>
      <c r="AY30" s="5" t="str">
        <f>IFERROR(VLOOKUP(D30,'9月'!$H$3:$R$50,9,FALSE)&amp;"","")</f>
        <v/>
      </c>
      <c r="AZ30" s="160" t="str">
        <f>IFERROR(VLOOKUP(D30,'9月'!$H$3:$R$50,10,FALSE)&amp;"","")</f>
        <v/>
      </c>
      <c r="BA30" s="160" t="str">
        <f>IFERROR(VLOOKUP(D30,'9月'!$H$3:$R$50,11,FALSE)&amp;"","")</f>
        <v/>
      </c>
      <c r="BB30" s="5">
        <f>_xlfn.XLOOKUP(D30,'9月'!$H$3:$H$50,'8月'!$B$3:$B$50,0)</f>
        <v>1</v>
      </c>
      <c r="BC30" s="158">
        <f t="shared" si="3"/>
        <v>5</v>
      </c>
      <c r="BD30" s="19">
        <f>IFERROR(VLOOKUP(D30,'10月'!$H$3:$T$50,7,FALSE),"")</f>
        <v>121</v>
      </c>
      <c r="BE30" s="5">
        <f>IFERROR(VLOOKUP(D30,'10月'!$H$3:$T$50,2,FALSE),"")</f>
        <v>32</v>
      </c>
      <c r="BF30" s="5" t="str">
        <f>IFERROR(VLOOKUP(D30,'10月'!$H$3:$T$50,8,FALSE)&amp;"","")</f>
        <v>89</v>
      </c>
      <c r="BG30" s="5" t="str">
        <f>IFERROR(VLOOKUP(D30,'10月'!$H$3:$R$50,9,FALSE)&amp;"","")</f>
        <v/>
      </c>
      <c r="BH30" s="160" t="str">
        <f>IFERROR(VLOOKUP(D30,'10月'!$H$3:$R$50,10,FALSE)&amp;"","")</f>
        <v/>
      </c>
      <c r="BI30" s="160" t="str">
        <f>IFERROR(VLOOKUP(D30,'10月'!$H$3:$R$50,11,FALSE)&amp;"","")</f>
        <v/>
      </c>
      <c r="BJ30" s="5">
        <f>_xlfn.XLOOKUP(D30,'10月'!$H$3:$H$50,'8月'!$B$3:$B$50,0)</f>
        <v>1</v>
      </c>
      <c r="BK30" s="160">
        <f t="shared" si="4"/>
        <v>6</v>
      </c>
      <c r="BL30" s="162"/>
      <c r="BM30" s="126" t="str">
        <f t="shared" si="7"/>
        <v/>
      </c>
      <c r="BN30" s="127">
        <f t="shared" si="8"/>
        <v>113</v>
      </c>
      <c r="BO30" s="127">
        <f t="shared" si="9"/>
        <v>115</v>
      </c>
      <c r="BP30" s="127">
        <f t="shared" si="10"/>
        <v>110</v>
      </c>
      <c r="BQ30" s="127">
        <f t="shared" si="11"/>
        <v>112</v>
      </c>
      <c r="BR30" s="127">
        <f t="shared" si="12"/>
        <v>111</v>
      </c>
      <c r="BS30" s="127">
        <f t="shared" si="13"/>
        <v>121</v>
      </c>
      <c r="BT30" s="155">
        <f t="shared" si="14"/>
        <v>113.66666666666667</v>
      </c>
      <c r="BU30" s="128">
        <f t="shared" si="15"/>
        <v>33.333333333333336</v>
      </c>
      <c r="BV30" s="466"/>
      <c r="BW30" s="4"/>
      <c r="BX30" s="4"/>
    </row>
    <row r="31" spans="1:76" ht="20.5" customHeight="1">
      <c r="A31" s="24">
        <f t="shared" si="23"/>
        <v>28</v>
      </c>
      <c r="B31" s="75" t="s">
        <v>145</v>
      </c>
      <c r="C31" s="76" t="s">
        <v>63</v>
      </c>
      <c r="D31" s="447" t="s">
        <v>684</v>
      </c>
      <c r="E31" s="340" t="s">
        <v>40</v>
      </c>
      <c r="F31" s="341">
        <v>17</v>
      </c>
      <c r="G31" s="5" t="s">
        <v>570</v>
      </c>
      <c r="H31" s="19">
        <f>IFERROR(VLOOKUP(D31,'4月'!$H$3:$T$46,7,FALSE),"")</f>
        <v>104</v>
      </c>
      <c r="I31" s="5">
        <f>IFERROR(VLOOKUP(D31,'4月'!$H$3:$T$46,2,FALSE),"")</f>
        <v>23</v>
      </c>
      <c r="J31" s="5" t="str">
        <f>IFERROR(VLOOKUP(D31,'4月'!$H$3:$T$46,8,FALSE)&amp;"","")</f>
        <v>81</v>
      </c>
      <c r="K31" s="5" t="str">
        <f>IFERROR(VLOOKUP(D31,'4月'!$H$3:$R$44,9,FALSE)&amp;"","")</f>
        <v/>
      </c>
      <c r="L31" s="5" t="str">
        <f>IFERROR(VLOOKUP(D31,'4月'!$H$3:$R$44,10,FALSE)&amp;"","")</f>
        <v/>
      </c>
      <c r="M31" s="5" t="str">
        <f>IFERROR(VLOOKUP(D31,'4月'!$H$3:$R$44,11,FALSE)&amp;"","")</f>
        <v/>
      </c>
      <c r="N31" s="5">
        <f>IFERROR(VLOOKUP(D31,'4月'!$H$3:$T$46,13,FALSE),0)</f>
        <v>3</v>
      </c>
      <c r="O31" s="158">
        <f t="shared" si="0"/>
        <v>3</v>
      </c>
      <c r="P31" s="19">
        <f>IFERROR(VLOOKUP(D31,'5月'!$H$3:$T$50,7,FALSE),"")</f>
        <v>91</v>
      </c>
      <c r="Q31" s="26">
        <f>IFERROR(VLOOKUP(D31,'5月'!$H$3:$T$50,2,FALSE),"")</f>
        <v>23</v>
      </c>
      <c r="R31" s="386" t="str">
        <f>IFERROR(VLOOKUP(D31,'5月'!$H$3:$T$50,8,FALSE)&amp;"","")</f>
        <v>68</v>
      </c>
      <c r="S31" s="5" t="str">
        <f>IFERROR(VLOOKUP(D31,'5月'!$H$3:$R$50,9,FALSE)&amp;"","")</f>
        <v/>
      </c>
      <c r="T31" s="5" t="str">
        <f>IFERROR(VLOOKUP(D31,'5月'!$H$3:$R$50,10,FALSE)&amp;"","")</f>
        <v/>
      </c>
      <c r="U31" s="5" t="str">
        <f>IFERROR(VLOOKUP(D31,'5月'!$H$3:$R$50,11,FALSE)&amp;"","")</f>
        <v/>
      </c>
      <c r="V31" s="5">
        <f>_xlfn.XLOOKUP(D31,'5月'!$H$3:$H$50,'5月'!$B$3:$B$50,0)</f>
        <v>21</v>
      </c>
      <c r="W31" s="158">
        <f t="shared" si="1"/>
        <v>24</v>
      </c>
      <c r="X31" s="19">
        <f>IFERROR(VLOOKUP(D31,'6月'!$H$3:$T$50,7,FALSE),"")</f>
        <v>93</v>
      </c>
      <c r="Y31" s="26">
        <f>IFERROR(VLOOKUP(D31,'6月'!$H$3:$T$50,2,FALSE),"")</f>
        <v>17</v>
      </c>
      <c r="Z31" s="5" t="str">
        <f>IFERROR(VLOOKUP(D31,'6月'!$H$3:$T$50,8,FALSE)&amp;"","")</f>
        <v>76</v>
      </c>
      <c r="AA31" s="5" t="str">
        <f>IFERROR(VLOOKUP(D31,'6月'!$H$3:$R$50,9,FALSE)&amp;"","")</f>
        <v/>
      </c>
      <c r="AB31" s="5" t="str">
        <f>IFERROR(VLOOKUP(D31,'6月'!$H$3:$R$50,10,FALSE)&amp;"","")</f>
        <v/>
      </c>
      <c r="AC31" s="5" t="str">
        <f>IFERROR(VLOOKUP(D31,'6月'!$H$3:$R$50,11,FALSE)&amp;"","")</f>
        <v/>
      </c>
      <c r="AD31" s="5">
        <f>_xlfn.XLOOKUP(D31,'6月'!$H$3:$H$50,'6月'!$B$3:$B$50,0)</f>
        <v>1</v>
      </c>
      <c r="AE31" s="158">
        <f t="shared" si="5"/>
        <v>25</v>
      </c>
      <c r="AF31" s="19">
        <f>IFERROR(VLOOKUP(D31,'7月'!$H$3:$T$50,7,FALSE),"")</f>
        <v>102</v>
      </c>
      <c r="AG31" s="5">
        <f>IFERROR(VLOOKUP(D31,'7月'!$H$3:$T$50,2,FALSE),"")</f>
        <v>17</v>
      </c>
      <c r="AH31" s="5" t="str">
        <f>IFERROR(VLOOKUP(D31,'7月'!$H$3:$T$50,8,FALSE)&amp;"","")</f>
        <v>85</v>
      </c>
      <c r="AI31" s="5" t="str">
        <f>IFERROR(VLOOKUP(D31,'7月'!$H$3:$R$50,9,FALSE)&amp;"","")</f>
        <v/>
      </c>
      <c r="AJ31" s="5" t="str">
        <f>IFERROR(VLOOKUP(D31,'7月'!$H$3:$R$50,10,FALSE)&amp;"","")</f>
        <v/>
      </c>
      <c r="AK31" s="5" t="str">
        <f>IFERROR(VLOOKUP(D31,'7月'!$H$3:$R$50,11,FALSE)&amp;"","")</f>
        <v/>
      </c>
      <c r="AL31" s="5">
        <f>_xlfn.XLOOKUP(D31,'7月'!$H$3:$H$50,'7月'!$B$3:$B$50,0)</f>
        <v>1</v>
      </c>
      <c r="AM31" s="158">
        <f t="shared" si="6"/>
        <v>26</v>
      </c>
      <c r="AN31" s="19">
        <f>IFERROR(VLOOKUP(D31,'8月'!$H$3:$T$50,7,FALSE),"")</f>
        <v>105</v>
      </c>
      <c r="AO31" s="5">
        <f>IFERROR(VLOOKUP(D31,'8月'!$H$3:$T$50,2,FALSE),"")</f>
        <v>17</v>
      </c>
      <c r="AP31" s="5" t="str">
        <f>IFERROR(VLOOKUP(D31,'8月'!$H$3:$T$50,8,FALSE)&amp;"","")</f>
        <v>88</v>
      </c>
      <c r="AQ31" s="160" t="str">
        <f>IFERROR(VLOOKUP(D31,'8月'!$H$3:$R$50,9,FALSE)&amp;"","")</f>
        <v/>
      </c>
      <c r="AR31" s="160" t="str">
        <f>IFERROR(VLOOKUP(D31,'8月'!$H$3:$R$50,10,FALSE)&amp;"","")</f>
        <v/>
      </c>
      <c r="AS31" s="160" t="str">
        <f>IFERROR(VLOOKUP(D31,'8月'!$H$3:$R$50,11,FALSE)&amp;"","")</f>
        <v/>
      </c>
      <c r="AT31" s="5">
        <f>_xlfn.XLOOKUP(D31,'8月'!$H$3:$H$50,'8月'!$B$3:$B$50,0)</f>
        <v>1</v>
      </c>
      <c r="AU31" s="158">
        <f t="shared" si="2"/>
        <v>27</v>
      </c>
      <c r="AV31" s="19">
        <f>IFERROR(VLOOKUP(D31,'9月'!$H$3:$T$50,7,FALSE),"")</f>
        <v>90</v>
      </c>
      <c r="AW31" s="5">
        <f>IFERROR(VLOOKUP(D31,'9月'!$H$3:$T$50,2,FALSE),"")</f>
        <v>17</v>
      </c>
      <c r="AX31" s="5" t="str">
        <f>IFERROR(VLOOKUP(D31,'9月'!$H$3:$T$50,8,FALSE)&amp;"","")</f>
        <v>73</v>
      </c>
      <c r="AY31" s="5" t="str">
        <f>IFERROR(VLOOKUP(D31,'9月'!$H$3:$R$50,9,FALSE)&amp;"","")</f>
        <v/>
      </c>
      <c r="AZ31" s="160" t="str">
        <f>IFERROR(VLOOKUP(D31,'9月'!$H$3:$R$50,10,FALSE)&amp;"","")</f>
        <v/>
      </c>
      <c r="BA31" s="160" t="str">
        <f>IFERROR(VLOOKUP(D31,'9月'!$H$3:$R$50,11,FALSE)&amp;"","")</f>
        <v/>
      </c>
      <c r="BB31" s="5">
        <f>_xlfn.XLOOKUP(D31,'9月'!$H$3:$H$50,'8月'!$B$3:$B$50,0)</f>
        <v>10</v>
      </c>
      <c r="BC31" s="158">
        <f t="shared" si="3"/>
        <v>37</v>
      </c>
      <c r="BD31" s="19">
        <f>IFERROR(VLOOKUP(D31,'10月'!$H$3:$T$50,7,FALSE),"")</f>
        <v>109</v>
      </c>
      <c r="BE31" s="5">
        <f>IFERROR(VLOOKUP(D31,'10月'!$H$3:$T$50,2,FALSE),"")</f>
        <v>17</v>
      </c>
      <c r="BF31" s="5" t="str">
        <f>IFERROR(VLOOKUP(D31,'10月'!$H$3:$T$50,8,FALSE)&amp;"","")</f>
        <v>92</v>
      </c>
      <c r="BG31" s="5" t="str">
        <f>IFERROR(VLOOKUP(D31,'10月'!$H$3:$R$50,9,FALSE)&amp;"","")</f>
        <v/>
      </c>
      <c r="BH31" s="160" t="str">
        <f>IFERROR(VLOOKUP(D31,'10月'!$H$3:$R$50,10,FALSE)&amp;"","")</f>
        <v/>
      </c>
      <c r="BI31" s="160" t="str">
        <f>IFERROR(VLOOKUP(D31,'10月'!$H$3:$R$50,11,FALSE)&amp;"","")</f>
        <v/>
      </c>
      <c r="BJ31" s="5">
        <f>_xlfn.XLOOKUP(D31,'10月'!$H$3:$H$50,'8月'!$B$3:$B$50,0)</f>
        <v>1</v>
      </c>
      <c r="BK31" s="160">
        <f t="shared" si="4"/>
        <v>38</v>
      </c>
      <c r="BL31" s="165"/>
      <c r="BM31" s="126">
        <f t="shared" si="7"/>
        <v>104</v>
      </c>
      <c r="BN31" s="127">
        <f t="shared" si="8"/>
        <v>91</v>
      </c>
      <c r="BO31" s="127">
        <f t="shared" si="9"/>
        <v>93</v>
      </c>
      <c r="BP31" s="127">
        <f t="shared" si="10"/>
        <v>102</v>
      </c>
      <c r="BQ31" s="127">
        <f t="shared" si="11"/>
        <v>105</v>
      </c>
      <c r="BR31" s="127">
        <f t="shared" si="12"/>
        <v>90</v>
      </c>
      <c r="BS31" s="127">
        <f t="shared" si="13"/>
        <v>109</v>
      </c>
      <c r="BT31" s="155">
        <f t="shared" si="14"/>
        <v>99.142857142857139</v>
      </c>
      <c r="BU31" s="128">
        <f>IFERROR(MIN((((BT31-72)*0.8)*0.8),36),"-")</f>
        <v>17.37142857142857</v>
      </c>
      <c r="BV31" s="465" t="s">
        <v>773</v>
      </c>
      <c r="BW31" s="4"/>
      <c r="BX31" s="4"/>
    </row>
    <row r="32" spans="1:76" ht="20.5" customHeight="1">
      <c r="A32" s="24">
        <f t="shared" si="23"/>
        <v>29</v>
      </c>
      <c r="B32" s="75" t="s">
        <v>152</v>
      </c>
      <c r="C32" s="76" t="s">
        <v>113</v>
      </c>
      <c r="D32" s="447" t="s">
        <v>683</v>
      </c>
      <c r="E32" s="340" t="s">
        <v>44</v>
      </c>
      <c r="F32" s="341">
        <v>10</v>
      </c>
      <c r="G32" s="135"/>
      <c r="H32" s="19">
        <f>IFERROR(VLOOKUP(D32,'4月'!$H$3:$T$46,7,FALSE),"")</f>
        <v>95</v>
      </c>
      <c r="I32" s="5">
        <f>IFERROR(VLOOKUP(D32,'4月'!$H$3:$T$46,2,FALSE),"")</f>
        <v>10</v>
      </c>
      <c r="J32" s="5" t="str">
        <f>IFERROR(VLOOKUP(D32,'4月'!$H$3:$T$46,8,FALSE)&amp;"","")</f>
        <v>85</v>
      </c>
      <c r="K32" s="5" t="str">
        <f>IFERROR(VLOOKUP(D32,'4月'!$H$3:$R$44,9,FALSE)&amp;"","")</f>
        <v/>
      </c>
      <c r="L32" s="5" t="str">
        <f>IFERROR(VLOOKUP(D32,'4月'!$H$3:$R$44,10,FALSE)&amp;"","")</f>
        <v>12</v>
      </c>
      <c r="M32" s="5" t="str">
        <f>IFERROR(VLOOKUP(D32,'4月'!$H$3:$R$44,11,FALSE)&amp;"","")</f>
        <v>B17</v>
      </c>
      <c r="N32" s="5">
        <f>IFERROR(VLOOKUP(D32,'4月'!$H$3:$T$46,13,FALSE),0)</f>
        <v>1</v>
      </c>
      <c r="O32" s="158">
        <f t="shared" si="0"/>
        <v>1</v>
      </c>
      <c r="P32" s="19">
        <f>IFERROR(VLOOKUP(D32,'5月'!$H$3:$T$50,7,FALSE),"")</f>
        <v>93</v>
      </c>
      <c r="Q32" s="26">
        <f>IFERROR(VLOOKUP(D32,'5月'!$H$3:$T$50,2,FALSE),"")</f>
        <v>10</v>
      </c>
      <c r="R32" s="5" t="str">
        <f>IFERROR(VLOOKUP(D32,'5月'!$H$3:$T$50,8,FALSE)&amp;"","")</f>
        <v>83</v>
      </c>
      <c r="S32" s="5" t="str">
        <f>IFERROR(VLOOKUP(D32,'5月'!$H$3:$R$50,9,FALSE)&amp;"","")</f>
        <v/>
      </c>
      <c r="T32" s="5" t="str">
        <f>IFERROR(VLOOKUP(D32,'5月'!$H$3:$R$50,10,FALSE)&amp;"","")</f>
        <v/>
      </c>
      <c r="U32" s="5" t="str">
        <f>IFERROR(VLOOKUP(D32,'5月'!$H$3:$R$50,11,FALSE)&amp;"","")</f>
        <v>B17</v>
      </c>
      <c r="V32" s="5">
        <f>_xlfn.XLOOKUP(D32,'5月'!$H$3:$H$50,'5月'!$B$3:$B$50,0)</f>
        <v>1</v>
      </c>
      <c r="W32" s="158">
        <f t="shared" si="1"/>
        <v>2</v>
      </c>
      <c r="X32" s="19">
        <f>IFERROR(VLOOKUP(D32,'6月'!$H$3:$T$50,7,FALSE),"")</f>
        <v>93</v>
      </c>
      <c r="Y32" s="26">
        <f>IFERROR(VLOOKUP(D32,'6月'!$H$3:$T$50,2,FALSE),"")</f>
        <v>10</v>
      </c>
      <c r="Z32" s="5" t="str">
        <f>IFERROR(VLOOKUP(D32,'6月'!$H$3:$T$50,8,FALSE)&amp;"","")</f>
        <v>83</v>
      </c>
      <c r="AA32" s="5" t="str">
        <f>IFERROR(VLOOKUP(D32,'6月'!$H$3:$R$50,9,FALSE)&amp;"","")</f>
        <v>3</v>
      </c>
      <c r="AB32" s="5" t="str">
        <f>IFERROR(VLOOKUP(D32,'6月'!$H$3:$R$50,10,FALSE)&amp;"","")</f>
        <v/>
      </c>
      <c r="AC32" s="5" t="str">
        <f>IFERROR(VLOOKUP(D32,'6月'!$H$3:$R$50,11,FALSE)&amp;"","")</f>
        <v>B2</v>
      </c>
      <c r="AD32" s="5">
        <f>_xlfn.XLOOKUP(D32,'6月'!$H$3:$H$50,'6月'!$B$3:$B$50,0)</f>
        <v>1</v>
      </c>
      <c r="AE32" s="158">
        <f t="shared" si="5"/>
        <v>3</v>
      </c>
      <c r="AF32" s="19">
        <f>IFERROR(VLOOKUP(D32,'7月'!$H$3:$T$50,7,FALSE),"")</f>
        <v>91</v>
      </c>
      <c r="AG32" s="5">
        <f>IFERROR(VLOOKUP(D32,'7月'!$H$3:$T$50,2,FALSE),"")</f>
        <v>10</v>
      </c>
      <c r="AH32" s="5" t="str">
        <f>IFERROR(VLOOKUP(D32,'7月'!$H$3:$T$50,8,FALSE)&amp;"","")</f>
        <v>81</v>
      </c>
      <c r="AI32" s="5" t="str">
        <f>IFERROR(VLOOKUP(D32,'7月'!$H$3:$R$50,9,FALSE)&amp;"","")</f>
        <v>11</v>
      </c>
      <c r="AJ32" s="5" t="str">
        <f>IFERROR(VLOOKUP(D32,'7月'!$H$3:$R$50,10,FALSE)&amp;"","")</f>
        <v/>
      </c>
      <c r="AK32" s="5" t="str">
        <f>IFERROR(VLOOKUP(D32,'7月'!$H$3:$R$50,11,FALSE)&amp;"","")</f>
        <v>B2</v>
      </c>
      <c r="AL32" s="5">
        <f>_xlfn.XLOOKUP(D32,'7月'!$H$3:$H$50,'7月'!$B$3:$B$50,0)</f>
        <v>1</v>
      </c>
      <c r="AM32" s="158">
        <f t="shared" si="6"/>
        <v>4</v>
      </c>
      <c r="AN32" s="19" t="str">
        <f>IFERROR(VLOOKUP(D32,'8月'!$H$3:$T$50,7,FALSE),"")</f>
        <v/>
      </c>
      <c r="AO32" s="5" t="str">
        <f>IFERROR(VLOOKUP(D32,'8月'!$H$3:$T$50,2,FALSE),"")</f>
        <v/>
      </c>
      <c r="AP32" s="5" t="str">
        <f>IFERROR(VLOOKUP(D32,'8月'!$H$3:$T$50,8,FALSE)&amp;"","")</f>
        <v/>
      </c>
      <c r="AQ32" s="160" t="str">
        <f>IFERROR(VLOOKUP(D32,'8月'!$H$3:$R$50,9,FALSE)&amp;"","")</f>
        <v/>
      </c>
      <c r="AR32" s="160" t="str">
        <f>IFERROR(VLOOKUP(D32,'8月'!$H$3:$R$50,10,FALSE)&amp;"","")</f>
        <v/>
      </c>
      <c r="AS32" s="160" t="str">
        <f>IFERROR(VLOOKUP(D32,'8月'!$H$3:$R$50,11,FALSE)&amp;"","")</f>
        <v/>
      </c>
      <c r="AT32" s="5">
        <f>_xlfn.XLOOKUP(D32,'8月'!$H$3:$H$50,'8月'!$B$3:$B$50,0)</f>
        <v>0</v>
      </c>
      <c r="AU32" s="158">
        <f t="shared" si="2"/>
        <v>4</v>
      </c>
      <c r="AV32" s="19" t="str">
        <f>IFERROR(VLOOKUP(D32,'9月'!$H$3:$T$50,7,FALSE),"")</f>
        <v/>
      </c>
      <c r="AW32" s="5" t="str">
        <f>IFERROR(VLOOKUP(D32,'9月'!$H$3:$T$50,2,FALSE),"")</f>
        <v/>
      </c>
      <c r="AX32" s="5" t="str">
        <f>IFERROR(VLOOKUP(D32,'9月'!$H$3:$T$50,8,FALSE)&amp;"","")</f>
        <v/>
      </c>
      <c r="AY32" s="5" t="str">
        <f>IFERROR(VLOOKUP(D32,'9月'!$H$3:$R$50,9,FALSE)&amp;"","")</f>
        <v/>
      </c>
      <c r="AZ32" s="160" t="str">
        <f>IFERROR(VLOOKUP(D32,'9月'!$H$3:$R$50,10,FALSE)&amp;"","")</f>
        <v/>
      </c>
      <c r="BA32" s="160" t="str">
        <f>IFERROR(VLOOKUP(D32,'9月'!$H$3:$R$50,11,FALSE)&amp;"","")</f>
        <v/>
      </c>
      <c r="BB32" s="5">
        <f>_xlfn.XLOOKUP(D32,'9月'!$H$3:$H$50,'8月'!$B$3:$B$50,0)</f>
        <v>0</v>
      </c>
      <c r="BC32" s="158">
        <f t="shared" si="3"/>
        <v>4</v>
      </c>
      <c r="BD32" s="19" t="str">
        <f>IFERROR(VLOOKUP(D32,'10月'!$H$3:$T$50,7,FALSE),"")</f>
        <v/>
      </c>
      <c r="BE32" s="5" t="str">
        <f>IFERROR(VLOOKUP(D32,'10月'!$H$3:$T$50,2,FALSE),"")</f>
        <v/>
      </c>
      <c r="BF32" s="5" t="str">
        <f>IFERROR(VLOOKUP(D32,'10月'!$H$3:$T$50,8,FALSE)&amp;"","")</f>
        <v/>
      </c>
      <c r="BG32" s="5" t="str">
        <f>IFERROR(VLOOKUP(D32,'10月'!$H$3:$R$50,9,FALSE)&amp;"","")</f>
        <v/>
      </c>
      <c r="BH32" s="160" t="str">
        <f>IFERROR(VLOOKUP(D32,'10月'!$H$3:$R$50,10,FALSE)&amp;"","")</f>
        <v/>
      </c>
      <c r="BI32" s="160" t="str">
        <f>IFERROR(VLOOKUP(D32,'10月'!$H$3:$R$50,11,FALSE)&amp;"","")</f>
        <v/>
      </c>
      <c r="BJ32" s="5">
        <f>_xlfn.XLOOKUP(D32,'10月'!$H$3:$H$50,'8月'!$B$3:$B$50,0)</f>
        <v>0</v>
      </c>
      <c r="BK32" s="160">
        <f t="shared" si="4"/>
        <v>4</v>
      </c>
      <c r="BL32" s="162"/>
      <c r="BM32" s="126">
        <f t="shared" si="7"/>
        <v>95</v>
      </c>
      <c r="BN32" s="127">
        <f t="shared" si="8"/>
        <v>93</v>
      </c>
      <c r="BO32" s="127">
        <f t="shared" si="9"/>
        <v>93</v>
      </c>
      <c r="BP32" s="127">
        <f t="shared" si="10"/>
        <v>91</v>
      </c>
      <c r="BQ32" s="127" t="str">
        <f t="shared" si="11"/>
        <v/>
      </c>
      <c r="BR32" s="127" t="str">
        <f t="shared" si="12"/>
        <v/>
      </c>
      <c r="BS32" s="127" t="str">
        <f t="shared" si="13"/>
        <v/>
      </c>
      <c r="BT32" s="155">
        <f t="shared" si="14"/>
        <v>93</v>
      </c>
      <c r="BU32" s="128">
        <f t="shared" si="15"/>
        <v>16.8</v>
      </c>
      <c r="BV32" s="466"/>
      <c r="BW32" s="4"/>
      <c r="BX32" s="4"/>
    </row>
    <row r="33" spans="1:76" ht="20.5" customHeight="1">
      <c r="A33" s="24">
        <f t="shared" si="23"/>
        <v>30</v>
      </c>
      <c r="B33" s="75" t="s">
        <v>137</v>
      </c>
      <c r="C33" s="76" t="s">
        <v>113</v>
      </c>
      <c r="D33" s="123" t="s">
        <v>682</v>
      </c>
      <c r="E33" s="340" t="s">
        <v>43</v>
      </c>
      <c r="F33" s="341">
        <v>25</v>
      </c>
      <c r="G33" s="135"/>
      <c r="H33" s="19">
        <f>IFERROR(VLOOKUP(D33,'4月'!$H$3:$T$46,7,FALSE),"")</f>
        <v>108</v>
      </c>
      <c r="I33" s="5">
        <f>IFERROR(VLOOKUP(D33,'4月'!$H$3:$T$46,2,FALSE),"")</f>
        <v>25</v>
      </c>
      <c r="J33" s="5" t="str">
        <f>IFERROR(VLOOKUP(D33,'4月'!$H$3:$T$46,8,FALSE)&amp;"","")</f>
        <v>83</v>
      </c>
      <c r="K33" s="5" t="str">
        <f>IFERROR(VLOOKUP(D33,'4月'!$H$3:$R$44,9,FALSE)&amp;"","")</f>
        <v/>
      </c>
      <c r="L33" s="5" t="str">
        <f>IFERROR(VLOOKUP(D33,'4月'!$H$3:$R$44,10,FALSE)&amp;"","")</f>
        <v/>
      </c>
      <c r="M33" s="5" t="str">
        <f>IFERROR(VLOOKUP(D33,'4月'!$H$3:$R$44,11,FALSE)&amp;"","")</f>
        <v/>
      </c>
      <c r="N33" s="5">
        <f>IFERROR(VLOOKUP(D33,'4月'!$H$3:$T$46,13,FALSE),0)</f>
        <v>1</v>
      </c>
      <c r="O33" s="158">
        <f t="shared" si="0"/>
        <v>1</v>
      </c>
      <c r="P33" s="19">
        <f>IFERROR(VLOOKUP(D33,'5月'!$H$3:$T$50,7,FALSE),"")</f>
        <v>103</v>
      </c>
      <c r="Q33" s="26">
        <f>IFERROR(VLOOKUP(D33,'5月'!$H$3:$T$50,2,FALSE),"")</f>
        <v>25</v>
      </c>
      <c r="R33" s="5" t="str">
        <f>IFERROR(VLOOKUP(D33,'5月'!$H$3:$T$50,8,FALSE)&amp;"","")</f>
        <v>78</v>
      </c>
      <c r="S33" s="5" t="str">
        <f>IFERROR(VLOOKUP(D33,'5月'!$H$3:$R$50,9,FALSE)&amp;"","")</f>
        <v/>
      </c>
      <c r="T33" s="5" t="str">
        <f>IFERROR(VLOOKUP(D33,'5月'!$H$3:$R$50,10,FALSE)&amp;"","")</f>
        <v/>
      </c>
      <c r="U33" s="5" t="str">
        <f>IFERROR(VLOOKUP(D33,'5月'!$H$3:$R$50,11,FALSE)&amp;"","")</f>
        <v>L2</v>
      </c>
      <c r="V33" s="5">
        <f>_xlfn.XLOOKUP(D33,'5月'!$H$3:$H$50,'5月'!$B$3:$B$50,0)</f>
        <v>1</v>
      </c>
      <c r="W33" s="158">
        <f t="shared" si="1"/>
        <v>2</v>
      </c>
      <c r="X33" s="19">
        <f>IFERROR(VLOOKUP(D33,'6月'!$H$3:$T$50,7,FALSE),"")</f>
        <v>107</v>
      </c>
      <c r="Y33" s="26">
        <f>IFERROR(VLOOKUP(D33,'6月'!$H$3:$T$50,2,FALSE),"")</f>
        <v>25</v>
      </c>
      <c r="Z33" s="5" t="str">
        <f>IFERROR(VLOOKUP(D33,'6月'!$H$3:$T$50,8,FALSE)&amp;"","")</f>
        <v>82</v>
      </c>
      <c r="AA33" s="5" t="str">
        <f>IFERROR(VLOOKUP(D33,'6月'!$H$3:$R$50,9,FALSE)&amp;"","")</f>
        <v/>
      </c>
      <c r="AB33" s="5" t="str">
        <f>IFERROR(VLOOKUP(D33,'6月'!$H$3:$R$50,10,FALSE)&amp;"","")</f>
        <v/>
      </c>
      <c r="AC33" s="5" t="str">
        <f>IFERROR(VLOOKUP(D33,'6月'!$H$3:$R$50,11,FALSE)&amp;"","")</f>
        <v/>
      </c>
      <c r="AD33" s="5">
        <f>_xlfn.XLOOKUP(D33,'6月'!$H$3:$H$50,'6月'!$B$3:$B$50,0)</f>
        <v>1</v>
      </c>
      <c r="AE33" s="158">
        <f t="shared" si="5"/>
        <v>3</v>
      </c>
      <c r="AF33" s="19">
        <f>IFERROR(VLOOKUP(D33,'7月'!$H$3:$T$50,7,FALSE),"")</f>
        <v>110</v>
      </c>
      <c r="AG33" s="5">
        <f>IFERROR(VLOOKUP(D33,'7月'!$H$3:$T$50,2,FALSE),"")</f>
        <v>25</v>
      </c>
      <c r="AH33" s="5" t="str">
        <f>IFERROR(VLOOKUP(D33,'7月'!$H$3:$T$50,8,FALSE)&amp;"","")</f>
        <v>85</v>
      </c>
      <c r="AI33" s="5" t="str">
        <f>IFERROR(VLOOKUP(D33,'7月'!$H$3:$R$50,9,FALSE)&amp;"","")</f>
        <v/>
      </c>
      <c r="AJ33" s="5" t="str">
        <f>IFERROR(VLOOKUP(D33,'7月'!$H$3:$R$50,10,FALSE)&amp;"","")</f>
        <v/>
      </c>
      <c r="AK33" s="5" t="str">
        <f>IFERROR(VLOOKUP(D33,'7月'!$H$3:$R$50,11,FALSE)&amp;"","")</f>
        <v/>
      </c>
      <c r="AL33" s="5">
        <f>_xlfn.XLOOKUP(D33,'7月'!$H$3:$H$50,'7月'!$B$3:$B$50,0)</f>
        <v>1</v>
      </c>
      <c r="AM33" s="158">
        <f t="shared" si="6"/>
        <v>4</v>
      </c>
      <c r="AN33" s="19">
        <f>IFERROR(VLOOKUP(D33,'8月'!$H$3:$T$50,7,FALSE),"")</f>
        <v>107</v>
      </c>
      <c r="AO33" s="5">
        <f>IFERROR(VLOOKUP(D33,'8月'!$H$3:$T$50,2,FALSE),"")</f>
        <v>25</v>
      </c>
      <c r="AP33" s="5" t="str">
        <f>IFERROR(VLOOKUP(D33,'8月'!$H$3:$T$50,8,FALSE)&amp;"","")</f>
        <v>82</v>
      </c>
      <c r="AQ33" s="160" t="str">
        <f>IFERROR(VLOOKUP(D33,'8月'!$H$3:$R$50,9,FALSE)&amp;"","")</f>
        <v/>
      </c>
      <c r="AR33" s="160" t="str">
        <f>IFERROR(VLOOKUP(D33,'8月'!$H$3:$R$50,10,FALSE)&amp;"","")</f>
        <v/>
      </c>
      <c r="AS33" s="160" t="str">
        <f>IFERROR(VLOOKUP(D33,'8月'!$H$3:$R$50,11,FALSE)&amp;"","")</f>
        <v/>
      </c>
      <c r="AT33" s="5">
        <f>_xlfn.XLOOKUP(D33,'8月'!$H$3:$H$50,'8月'!$B$3:$B$50,0)</f>
        <v>1</v>
      </c>
      <c r="AU33" s="158">
        <f t="shared" si="2"/>
        <v>5</v>
      </c>
      <c r="AV33" s="19">
        <f>IFERROR(VLOOKUP(D33,'9月'!$H$3:$T$50,7,FALSE),"")</f>
        <v>102</v>
      </c>
      <c r="AW33" s="5">
        <f>IFERROR(VLOOKUP(D33,'9月'!$H$3:$T$50,2,FALSE),"")</f>
        <v>25</v>
      </c>
      <c r="AX33" s="5" t="str">
        <f>IFERROR(VLOOKUP(D33,'9月'!$H$3:$T$50,8,FALSE)&amp;"","")</f>
        <v>77</v>
      </c>
      <c r="AY33" s="5" t="str">
        <f>IFERROR(VLOOKUP(D33,'9月'!$H$3:$R$50,9,FALSE)&amp;"","")</f>
        <v/>
      </c>
      <c r="AZ33" s="160" t="str">
        <f>IFERROR(VLOOKUP(D33,'9月'!$H$3:$R$50,10,FALSE)&amp;"","")</f>
        <v/>
      </c>
      <c r="BA33" s="160" t="str">
        <f>IFERROR(VLOOKUP(D33,'9月'!$H$3:$R$50,11,FALSE)&amp;"","")</f>
        <v/>
      </c>
      <c r="BB33" s="5">
        <f>_xlfn.XLOOKUP(D33,'9月'!$H$3:$H$50,'8月'!$B$3:$B$50,0)</f>
        <v>1</v>
      </c>
      <c r="BC33" s="158">
        <f t="shared" si="3"/>
        <v>6</v>
      </c>
      <c r="BD33" s="19">
        <f>IFERROR(VLOOKUP(D33,'10月'!$H$3:$T$50,7,FALSE),"")</f>
        <v>112</v>
      </c>
      <c r="BE33" s="5">
        <f>IFERROR(VLOOKUP(D33,'10月'!$H$3:$T$50,2,FALSE),"")</f>
        <v>25</v>
      </c>
      <c r="BF33" s="5" t="str">
        <f>IFERROR(VLOOKUP(D33,'10月'!$H$3:$T$50,8,FALSE)&amp;"","")</f>
        <v>87</v>
      </c>
      <c r="BG33" s="5" t="str">
        <f>IFERROR(VLOOKUP(D33,'10月'!$H$3:$R$50,9,FALSE)&amp;"","")</f>
        <v/>
      </c>
      <c r="BH33" s="160" t="str">
        <f>IFERROR(VLOOKUP(D33,'10月'!$H$3:$R$50,10,FALSE)&amp;"","")</f>
        <v/>
      </c>
      <c r="BI33" s="160" t="str">
        <f>IFERROR(VLOOKUP(D33,'10月'!$H$3:$R$50,11,FALSE)&amp;"","")</f>
        <v/>
      </c>
      <c r="BJ33" s="5">
        <f>_xlfn.XLOOKUP(D33,'10月'!$H$3:$H$50,'8月'!$B$3:$B$50,0)</f>
        <v>1</v>
      </c>
      <c r="BK33" s="160">
        <f t="shared" si="4"/>
        <v>7</v>
      </c>
      <c r="BL33" s="162"/>
      <c r="BM33" s="126">
        <f t="shared" si="7"/>
        <v>108</v>
      </c>
      <c r="BN33" s="127">
        <f t="shared" si="8"/>
        <v>103</v>
      </c>
      <c r="BO33" s="127">
        <f t="shared" si="9"/>
        <v>107</v>
      </c>
      <c r="BP33" s="127">
        <f t="shared" si="10"/>
        <v>110</v>
      </c>
      <c r="BQ33" s="127">
        <f t="shared" si="11"/>
        <v>107</v>
      </c>
      <c r="BR33" s="127">
        <f t="shared" si="12"/>
        <v>102</v>
      </c>
      <c r="BS33" s="127">
        <f t="shared" si="13"/>
        <v>112</v>
      </c>
      <c r="BT33" s="155">
        <f t="shared" si="14"/>
        <v>107</v>
      </c>
      <c r="BU33" s="128">
        <f t="shared" si="15"/>
        <v>28</v>
      </c>
      <c r="BV33" s="466"/>
      <c r="BW33" s="4"/>
      <c r="BX33" s="4"/>
    </row>
    <row r="34" spans="1:76" ht="20.5" customHeight="1">
      <c r="A34" s="24">
        <f t="shared" si="23"/>
        <v>31</v>
      </c>
      <c r="B34" s="156" t="s">
        <v>500</v>
      </c>
      <c r="C34" s="157" t="s">
        <v>113</v>
      </c>
      <c r="D34" s="449" t="s">
        <v>681</v>
      </c>
      <c r="E34" s="340" t="s">
        <v>44</v>
      </c>
      <c r="F34" s="343">
        <v>24</v>
      </c>
      <c r="G34" s="5" t="s">
        <v>734</v>
      </c>
      <c r="H34" s="19" t="str">
        <f>IFERROR(VLOOKUP(D34,'4月'!$H$3:$T$46,7,FALSE),"")</f>
        <v/>
      </c>
      <c r="I34" s="5" t="str">
        <f>IFERROR(VLOOKUP(D34,'4月'!$H$3:$T$46,2,FALSE),"")</f>
        <v/>
      </c>
      <c r="J34" s="5" t="str">
        <f>IFERROR(VLOOKUP(D34,'4月'!$H$3:$T$46,8,FALSE)&amp;"","")</f>
        <v/>
      </c>
      <c r="K34" s="5" t="str">
        <f>IFERROR(VLOOKUP(D34,'4月'!$H$3:$R$44,9,FALSE)&amp;"","")</f>
        <v/>
      </c>
      <c r="L34" s="5" t="str">
        <f>IFERROR(VLOOKUP(D34,'4月'!$H$3:$R$44,10,FALSE)&amp;"","")</f>
        <v/>
      </c>
      <c r="M34" s="5" t="str">
        <f>IFERROR(VLOOKUP(D34,'4月'!$H$3:$R$44,11,FALSE)&amp;"","")</f>
        <v/>
      </c>
      <c r="N34" s="5">
        <f>IFERROR(VLOOKUP(D34,'4月'!$H$3:$T$46,13,FALSE),0)</f>
        <v>0</v>
      </c>
      <c r="O34" s="158">
        <f t="shared" si="0"/>
        <v>0</v>
      </c>
      <c r="P34" s="19">
        <f>IFERROR(VLOOKUP(D34,'5月'!$H$3:$T$50,7,FALSE),"")</f>
        <v>110</v>
      </c>
      <c r="Q34" s="26">
        <f>IFERROR(VLOOKUP(D34,'5月'!$H$3:$T$50,2,FALSE),"")</f>
        <v>26</v>
      </c>
      <c r="R34" s="5" t="str">
        <f>IFERROR(VLOOKUP(D34,'5月'!$H$3:$T$50,8,FALSE)&amp;"","")</f>
        <v>84</v>
      </c>
      <c r="S34" s="5" t="str">
        <f>IFERROR(VLOOKUP(D34,'5月'!$H$3:$R$50,9,FALSE)&amp;"","")</f>
        <v/>
      </c>
      <c r="T34" s="5" t="str">
        <f>IFERROR(VLOOKUP(D34,'5月'!$H$3:$R$50,10,FALSE)&amp;"","")</f>
        <v/>
      </c>
      <c r="U34" s="5" t="str">
        <f>IFERROR(VLOOKUP(D34,'5月'!$H$3:$R$50,11,FALSE)&amp;"","")</f>
        <v>B2</v>
      </c>
      <c r="V34" s="5">
        <f>_xlfn.XLOOKUP(D34,'5月'!$H$3:$H$50,'5月'!$B$3:$B$50,0)</f>
        <v>1</v>
      </c>
      <c r="W34" s="158">
        <f t="shared" si="1"/>
        <v>1</v>
      </c>
      <c r="X34" s="19">
        <f>IFERROR(VLOOKUP(D34,'6月'!$H$3:$T$50,7,FALSE),"")</f>
        <v>102</v>
      </c>
      <c r="Y34" s="26">
        <f>IFERROR(VLOOKUP(D34,'6月'!$H$3:$T$50,2,FALSE),"")</f>
        <v>26</v>
      </c>
      <c r="Z34" s="5" t="str">
        <f>IFERROR(VLOOKUP(D34,'6月'!$H$3:$T$50,8,FALSE)&amp;"","")</f>
        <v>76</v>
      </c>
      <c r="AA34" s="5" t="str">
        <f>IFERROR(VLOOKUP(D34,'6月'!$H$3:$R$50,9,FALSE)&amp;"","")</f>
        <v/>
      </c>
      <c r="AB34" s="5" t="str">
        <f>IFERROR(VLOOKUP(D34,'6月'!$H$3:$R$50,10,FALSE)&amp;"","")</f>
        <v/>
      </c>
      <c r="AC34" s="5" t="str">
        <f>IFERROR(VLOOKUP(D34,'6月'!$H$3:$R$50,11,FALSE)&amp;"","")</f>
        <v/>
      </c>
      <c r="AD34" s="5">
        <f>_xlfn.XLOOKUP(D34,'6月'!$H$3:$H$50,'6月'!$B$3:$B$50,0)</f>
        <v>1</v>
      </c>
      <c r="AE34" s="158">
        <f t="shared" si="5"/>
        <v>2</v>
      </c>
      <c r="AF34" s="19">
        <f>IFERROR(VLOOKUP(D34,'7月'!$H$3:$T$50,7,FALSE),"")</f>
        <v>97</v>
      </c>
      <c r="AG34" s="5">
        <f>IFERROR(VLOOKUP(D34,'7月'!$H$3:$T$50,2,FALSE),"")</f>
        <v>26</v>
      </c>
      <c r="AH34" s="5" t="str">
        <f>IFERROR(VLOOKUP(D34,'7月'!$H$3:$T$50,8,FALSE)&amp;"","")</f>
        <v>71</v>
      </c>
      <c r="AI34" s="5" t="str">
        <f>IFERROR(VLOOKUP(D34,'7月'!$H$3:$R$50,9,FALSE)&amp;"","")</f>
        <v/>
      </c>
      <c r="AJ34" s="5" t="str">
        <f>IFERROR(VLOOKUP(D34,'7月'!$H$3:$R$50,10,FALSE)&amp;"","")</f>
        <v/>
      </c>
      <c r="AK34" s="5" t="str">
        <f>IFERROR(VLOOKUP(D34,'7月'!$H$3:$R$50,11,FALSE)&amp;"","")</f>
        <v/>
      </c>
      <c r="AL34" s="5">
        <f>_xlfn.XLOOKUP(D34,'7月'!$H$3:$H$50,'7月'!$B$3:$B$50,0)</f>
        <v>6</v>
      </c>
      <c r="AM34" s="158">
        <f t="shared" si="6"/>
        <v>8</v>
      </c>
      <c r="AN34" s="19">
        <f>IFERROR(VLOOKUP(D34,'8月'!$H$3:$T$50,7,FALSE),"")</f>
        <v>96</v>
      </c>
      <c r="AO34" s="5">
        <f>IFERROR(VLOOKUP(D34,'8月'!$H$3:$T$50,2,FALSE),"")</f>
        <v>26</v>
      </c>
      <c r="AP34" s="388" t="str">
        <f>IFERROR(VLOOKUP(D34,'8月'!$H$3:$T$50,8,FALSE)&amp;"","")</f>
        <v>70</v>
      </c>
      <c r="AQ34" s="160" t="str">
        <f>IFERROR(VLOOKUP(D34,'8月'!$H$3:$R$50,9,FALSE)&amp;"","")</f>
        <v/>
      </c>
      <c r="AR34" s="160" t="str">
        <f>IFERROR(VLOOKUP(D34,'8月'!$H$3:$R$50,10,FALSE)&amp;"","")</f>
        <v/>
      </c>
      <c r="AS34" s="160" t="str">
        <f>IFERROR(VLOOKUP(D34,'8月'!$H$3:$R$50,11,FALSE)&amp;"","")</f>
        <v/>
      </c>
      <c r="AT34" s="5">
        <f>_xlfn.XLOOKUP(D34,'8月'!$H$3:$H$50,'8月'!$B$3:$B$50,0)</f>
        <v>15</v>
      </c>
      <c r="AU34" s="158">
        <f t="shared" si="2"/>
        <v>23</v>
      </c>
      <c r="AV34" s="19">
        <f>IFERROR(VLOOKUP(D34,'9月'!$H$3:$T$50,7,FALSE),"")</f>
        <v>106</v>
      </c>
      <c r="AW34" s="5">
        <f>IFERROR(VLOOKUP(D34,'9月'!$H$3:$T$50,2,FALSE),"")</f>
        <v>24</v>
      </c>
      <c r="AX34" s="5" t="str">
        <f>IFERROR(VLOOKUP(D34,'9月'!$H$3:$T$50,8,FALSE)&amp;"","")</f>
        <v>82</v>
      </c>
      <c r="AY34" s="5" t="str">
        <f>IFERROR(VLOOKUP(D34,'9月'!$H$3:$R$50,9,FALSE)&amp;"","")</f>
        <v/>
      </c>
      <c r="AZ34" s="160" t="str">
        <f>IFERROR(VLOOKUP(D34,'9月'!$H$3:$R$50,10,FALSE)&amp;"","")</f>
        <v/>
      </c>
      <c r="BA34" s="160" t="str">
        <f>IFERROR(VLOOKUP(D34,'9月'!$H$3:$R$50,11,FALSE)&amp;"","")</f>
        <v/>
      </c>
      <c r="BB34" s="5">
        <f>_xlfn.XLOOKUP(D34,'9月'!$H$3:$H$50,'8月'!$B$3:$B$50,0)</f>
        <v>1</v>
      </c>
      <c r="BC34" s="158">
        <f t="shared" si="3"/>
        <v>24</v>
      </c>
      <c r="BD34" s="19">
        <f>IFERROR(VLOOKUP(D34,'10月'!$H$3:$T$50,7,FALSE),"")</f>
        <v>100</v>
      </c>
      <c r="BE34" s="5">
        <f>IFERROR(VLOOKUP(D34,'10月'!$H$3:$T$50,2,FALSE),"")</f>
        <v>24</v>
      </c>
      <c r="BF34" s="5" t="str">
        <f>IFERROR(VLOOKUP(D34,'10月'!$H$3:$T$50,8,FALSE)&amp;"","")</f>
        <v>76</v>
      </c>
      <c r="BG34" s="5" t="str">
        <f>IFERROR(VLOOKUP(D34,'10月'!$H$3:$R$50,9,FALSE)&amp;"","")</f>
        <v/>
      </c>
      <c r="BH34" s="160" t="str">
        <f>IFERROR(VLOOKUP(D34,'10月'!$H$3:$R$50,10,FALSE)&amp;"","")</f>
        <v/>
      </c>
      <c r="BI34" s="160" t="str">
        <f>IFERROR(VLOOKUP(D34,'10月'!$H$3:$R$50,11,FALSE)&amp;"","")</f>
        <v/>
      </c>
      <c r="BJ34" s="5">
        <f>_xlfn.XLOOKUP(D34,'10月'!$H$3:$H$50,'8月'!$B$3:$B$50,0)</f>
        <v>9</v>
      </c>
      <c r="BK34" s="160">
        <f t="shared" si="4"/>
        <v>33</v>
      </c>
      <c r="BL34" s="162"/>
      <c r="BM34" s="126" t="str">
        <f t="shared" si="7"/>
        <v/>
      </c>
      <c r="BN34" s="127">
        <f t="shared" si="8"/>
        <v>110</v>
      </c>
      <c r="BO34" s="127">
        <f t="shared" si="9"/>
        <v>102</v>
      </c>
      <c r="BP34" s="127">
        <f t="shared" si="10"/>
        <v>97</v>
      </c>
      <c r="BQ34" s="127">
        <f t="shared" si="11"/>
        <v>96</v>
      </c>
      <c r="BR34" s="127">
        <f t="shared" si="12"/>
        <v>106</v>
      </c>
      <c r="BS34" s="127">
        <f t="shared" si="13"/>
        <v>100</v>
      </c>
      <c r="BT34" s="155">
        <f t="shared" si="14"/>
        <v>101.83333333333333</v>
      </c>
      <c r="BU34" s="128">
        <f t="shared" si="15"/>
        <v>23.866666666666664</v>
      </c>
      <c r="BV34" s="466"/>
      <c r="BW34" s="4"/>
      <c r="BX34" s="4"/>
    </row>
    <row r="35" spans="1:76" ht="20" customHeight="1">
      <c r="A35" s="24">
        <f t="shared" si="23"/>
        <v>32</v>
      </c>
      <c r="B35" s="431" t="s">
        <v>597</v>
      </c>
      <c r="C35" s="433" t="s">
        <v>598</v>
      </c>
      <c r="D35" s="133" t="s">
        <v>660</v>
      </c>
      <c r="E35" s="435" t="s">
        <v>236</v>
      </c>
      <c r="F35" s="79">
        <v>36</v>
      </c>
      <c r="G35" s="125" t="s">
        <v>626</v>
      </c>
      <c r="H35" s="19" t="str">
        <f>IFERROR(VLOOKUP(D35,'4月'!$H$3:$T$46,7,FALSE),"")</f>
        <v/>
      </c>
      <c r="I35" s="5" t="str">
        <f>IFERROR(VLOOKUP(D35,'4月'!$H$3:$T$46,2,FALSE),"")</f>
        <v/>
      </c>
      <c r="J35" s="5" t="str">
        <f>IFERROR(VLOOKUP(D35,'4月'!$H$3:$T$46,8,FALSE)&amp;"","")</f>
        <v/>
      </c>
      <c r="K35" s="5" t="str">
        <f>IFERROR(VLOOKUP(D35,'4月'!$H$3:$R$44,9,FALSE)&amp;"","")</f>
        <v/>
      </c>
      <c r="L35" s="5" t="str">
        <f>IFERROR(VLOOKUP(D35,'4月'!$H$3:$R$44,10,FALSE)&amp;"","")</f>
        <v/>
      </c>
      <c r="M35" s="5" t="str">
        <f>IFERROR(VLOOKUP(D35,'4月'!$H$3:$R$44,11,FALSE)&amp;"","")</f>
        <v/>
      </c>
      <c r="N35" s="5">
        <f>IFERROR(VLOOKUP(D35,'4月'!$H$3:$T$46,13,FALSE),0)</f>
        <v>0</v>
      </c>
      <c r="O35" s="158">
        <f t="shared" ref="O35" si="39">N35</f>
        <v>0</v>
      </c>
      <c r="P35" s="19" t="str">
        <f>IFERROR(VLOOKUP(D35,'5月'!$H$3:$T$50,7,FALSE),"")</f>
        <v/>
      </c>
      <c r="Q35" s="26" t="str">
        <f>IFERROR(VLOOKUP(D35,'5月'!$H$3:$T$50,2,FALSE),"")</f>
        <v/>
      </c>
      <c r="R35" s="5" t="str">
        <f>IFERROR(VLOOKUP(D35,'5月'!$H$3:$T$50,8,FALSE)&amp;"","")</f>
        <v/>
      </c>
      <c r="S35" s="5" t="str">
        <f>IFERROR(VLOOKUP(D35,'5月'!$H$3:$R$50,9,FALSE)&amp;"","")</f>
        <v/>
      </c>
      <c r="T35" s="5" t="str">
        <f>IFERROR(VLOOKUP(D35,'5月'!$H$3:$R$50,10,FALSE)&amp;"","")</f>
        <v/>
      </c>
      <c r="U35" s="5" t="str">
        <f>IFERROR(VLOOKUP(D35,'5月'!$H$3:$R$50,11,FALSE)&amp;"","")</f>
        <v/>
      </c>
      <c r="V35" s="5">
        <f>_xlfn.XLOOKUP(D35,'5月'!$H$3:$H$50,'5月'!$B$3:$B$50,0)</f>
        <v>0</v>
      </c>
      <c r="W35" s="158">
        <f t="shared" ref="W35" si="40">IFERROR(O35+V35,0)</f>
        <v>0</v>
      </c>
      <c r="X35" s="19">
        <f>IFERROR(VLOOKUP(D35,'6月'!$H$3:$T$50,7,FALSE),"")</f>
        <v>127</v>
      </c>
      <c r="Y35" s="26" t="str">
        <f>IFERROR(VLOOKUP(D35,'6月'!$H$3:$T$50,2,FALSE),"")</f>
        <v>New-1</v>
      </c>
      <c r="Z35" s="5" t="str">
        <f>IFERROR(VLOOKUP(D35,'6月'!$H$3:$T$50,8,FALSE)&amp;"","")</f>
        <v>-</v>
      </c>
      <c r="AA35" s="5" t="str">
        <f>IFERROR(VLOOKUP(D35,'6月'!$H$3:$R$50,9,FALSE)&amp;"","")</f>
        <v/>
      </c>
      <c r="AB35" s="5" t="str">
        <f>IFERROR(VLOOKUP(D35,'6月'!$H$3:$R$50,10,FALSE)&amp;"","")</f>
        <v/>
      </c>
      <c r="AC35" s="5" t="str">
        <f>IFERROR(VLOOKUP(D35,'6月'!$H$3:$R$50,11,FALSE)&amp;"","")</f>
        <v/>
      </c>
      <c r="AD35" s="5">
        <f>_xlfn.XLOOKUP(D35,'6月'!$H$3:$H$50,'6月'!$B$3:$B$50,0)</f>
        <v>1</v>
      </c>
      <c r="AE35" s="158">
        <f t="shared" ref="AE35" si="41">IFERROR(AD35+W35,0)</f>
        <v>1</v>
      </c>
      <c r="AF35" s="19">
        <f>IFERROR(VLOOKUP(D35,'7月'!$H$3:$T$50,7,FALSE),"")</f>
        <v>126</v>
      </c>
      <c r="AG35" s="5" t="str">
        <f>IFERROR(VLOOKUP(D35,'7月'!$H$3:$T$50,2,FALSE),"")</f>
        <v>New-2</v>
      </c>
      <c r="AH35" s="5" t="str">
        <f>IFERROR(VLOOKUP(D35,'7月'!$H$3:$T$50,8,FALSE)&amp;"","")</f>
        <v>-</v>
      </c>
      <c r="AI35" s="5" t="str">
        <f>IFERROR(VLOOKUP(D35,'7月'!$H$3:$R$50,9,FALSE)&amp;"","")</f>
        <v/>
      </c>
      <c r="AJ35" s="5" t="str">
        <f>IFERROR(VLOOKUP(D35,'7月'!$H$3:$R$50,10,FALSE)&amp;"","")</f>
        <v/>
      </c>
      <c r="AK35" s="5" t="str">
        <f>IFERROR(VLOOKUP(D35,'7月'!$H$3:$R$50,11,FALSE)&amp;"","")</f>
        <v/>
      </c>
      <c r="AL35" s="5">
        <f>_xlfn.XLOOKUP(D35,'7月'!$H$3:$H$50,'7月'!$B$3:$B$50,0)</f>
        <v>1</v>
      </c>
      <c r="AM35" s="158">
        <f t="shared" si="6"/>
        <v>2</v>
      </c>
      <c r="AN35" s="19" t="str">
        <f>IFERROR(VLOOKUP(D35,'8月'!$H$3:$T$50,7,FALSE),"")</f>
        <v/>
      </c>
      <c r="AO35" s="5" t="str">
        <f>IFERROR(VLOOKUP(D35,'8月'!$H$3:$T$50,2,FALSE),"")</f>
        <v/>
      </c>
      <c r="AP35" s="5" t="str">
        <f>IFERROR(VLOOKUP(D35,'8月'!$H$3:$T$50,8,FALSE)&amp;"","")</f>
        <v/>
      </c>
      <c r="AQ35" s="160" t="str">
        <f>IFERROR(VLOOKUP(D35,'8月'!$H$3:$R$50,9,FALSE)&amp;"","")</f>
        <v/>
      </c>
      <c r="AR35" s="160" t="str">
        <f>IFERROR(VLOOKUP(D35,'8月'!$H$3:$R$50,10,FALSE)&amp;"","")</f>
        <v/>
      </c>
      <c r="AS35" s="160" t="str">
        <f>IFERROR(VLOOKUP(D35,'8月'!$H$3:$R$50,11,FALSE)&amp;"","")</f>
        <v/>
      </c>
      <c r="AT35" s="5">
        <f>_xlfn.XLOOKUP(D35,'8月'!$H$3:$H$50,'8月'!$B$3:$B$50,0)</f>
        <v>0</v>
      </c>
      <c r="AU35" s="158">
        <f t="shared" si="2"/>
        <v>2</v>
      </c>
      <c r="AV35" s="19">
        <f>IFERROR(VLOOKUP(D35,'9月'!$H$3:$T$50,7,FALSE),"")</f>
        <v>130</v>
      </c>
      <c r="AW35" s="5">
        <f>IFERROR(VLOOKUP(D35,'9月'!$H$3:$T$50,2,FALSE),"")</f>
        <v>35</v>
      </c>
      <c r="AX35" s="5" t="str">
        <f>IFERROR(VLOOKUP(D35,'9月'!$H$3:$T$50,8,FALSE)&amp;"","")</f>
        <v>95</v>
      </c>
      <c r="AY35" s="5" t="str">
        <f>IFERROR(VLOOKUP(D35,'9月'!$H$3:$R$50,9,FALSE)&amp;"","")</f>
        <v/>
      </c>
      <c r="AZ35" s="160" t="str">
        <f>IFERROR(VLOOKUP(D35,'9月'!$H$3:$R$50,10,FALSE)&amp;"","")</f>
        <v/>
      </c>
      <c r="BA35" s="160" t="str">
        <f>IFERROR(VLOOKUP(D35,'9月'!$H$3:$R$50,11,FALSE)&amp;"","")</f>
        <v/>
      </c>
      <c r="BB35" s="5">
        <f>_xlfn.XLOOKUP(D35,'9月'!$H$3:$H$50,'8月'!$B$3:$B$50,0)</f>
        <v>1</v>
      </c>
      <c r="BC35" s="158">
        <f t="shared" si="3"/>
        <v>3</v>
      </c>
      <c r="BD35" s="19">
        <f>IFERROR(VLOOKUP(D35,'10月'!$H$3:$T$50,7,FALSE),"")</f>
        <v>132</v>
      </c>
      <c r="BE35" s="5">
        <f>IFERROR(VLOOKUP(D35,'10月'!$H$3:$T$50,2,FALSE),"")</f>
        <v>36</v>
      </c>
      <c r="BF35" s="5" t="str">
        <f>IFERROR(VLOOKUP(D35,'10月'!$H$3:$T$50,8,FALSE)&amp;"","")</f>
        <v>96</v>
      </c>
      <c r="BG35" s="5" t="str">
        <f>IFERROR(VLOOKUP(D35,'10月'!$H$3:$R$50,9,FALSE)&amp;"","")</f>
        <v/>
      </c>
      <c r="BH35" s="160" t="str">
        <f>IFERROR(VLOOKUP(D35,'10月'!$H$3:$R$50,10,FALSE)&amp;"","")</f>
        <v/>
      </c>
      <c r="BI35" s="160" t="str">
        <f>IFERROR(VLOOKUP(D35,'10月'!$H$3:$R$50,11,FALSE)&amp;"","")</f>
        <v/>
      </c>
      <c r="BJ35" s="5">
        <f>_xlfn.XLOOKUP(D35,'10月'!$H$3:$H$50,'8月'!$B$3:$B$50,0)</f>
        <v>1</v>
      </c>
      <c r="BK35" s="160">
        <f t="shared" si="4"/>
        <v>4</v>
      </c>
      <c r="BL35" s="162"/>
      <c r="BM35" s="126" t="str">
        <f>H35</f>
        <v/>
      </c>
      <c r="BN35" s="127" t="str">
        <f>P35</f>
        <v/>
      </c>
      <c r="BO35" s="127">
        <f t="shared" si="9"/>
        <v>127</v>
      </c>
      <c r="BP35" s="127">
        <f t="shared" si="10"/>
        <v>126</v>
      </c>
      <c r="BQ35" s="127" t="str">
        <f t="shared" si="11"/>
        <v/>
      </c>
      <c r="BR35" s="127">
        <f t="shared" si="12"/>
        <v>130</v>
      </c>
      <c r="BS35" s="127">
        <f t="shared" si="13"/>
        <v>132</v>
      </c>
      <c r="BT35" s="155">
        <f>IFERROR(AVERAGE(BM35,BN35,BO35,BP35,BQ35,BR35,BS35),"-")</f>
        <v>128.75</v>
      </c>
      <c r="BU35" s="128">
        <f>IFERROR(MIN(((BT35-72)*0.8),36),"-")</f>
        <v>36</v>
      </c>
      <c r="BV35" s="467"/>
    </row>
    <row r="36" spans="1:76" ht="20.5" customHeight="1">
      <c r="A36" s="24">
        <f t="shared" si="23"/>
        <v>33</v>
      </c>
      <c r="B36" s="75" t="s">
        <v>220</v>
      </c>
      <c r="C36" s="76" t="s">
        <v>221</v>
      </c>
      <c r="D36" s="447" t="s">
        <v>664</v>
      </c>
      <c r="E36" s="340" t="s">
        <v>40</v>
      </c>
      <c r="F36" s="341">
        <v>22</v>
      </c>
      <c r="G36" s="5" t="s">
        <v>653</v>
      </c>
      <c r="H36" s="19">
        <f>IFERROR(VLOOKUP(D36,'4月'!$H$3:$T$46,7,FALSE),"")</f>
        <v>109</v>
      </c>
      <c r="I36" s="5">
        <f>IFERROR(VLOOKUP(D36,'4月'!$H$3:$T$46,2,FALSE),"")</f>
        <v>27</v>
      </c>
      <c r="J36" s="5" t="str">
        <f>IFERROR(VLOOKUP(D36,'4月'!$H$3:$T$46,8,FALSE)&amp;"","")</f>
        <v>82</v>
      </c>
      <c r="K36" s="5" t="str">
        <f>IFERROR(VLOOKUP(D36,'4月'!$H$3:$R$44,9,FALSE)&amp;"","")</f>
        <v/>
      </c>
      <c r="L36" s="5" t="str">
        <f>IFERROR(VLOOKUP(D36,'4月'!$H$3:$R$44,10,FALSE)&amp;"","")</f>
        <v/>
      </c>
      <c r="M36" s="5" t="str">
        <f>IFERROR(VLOOKUP(D36,'4月'!$H$3:$R$44,11,FALSE)&amp;"","")</f>
        <v/>
      </c>
      <c r="N36" s="5">
        <f>IFERROR(VLOOKUP(D36,'4月'!$H$3:$T$46,13,FALSE),0)</f>
        <v>1</v>
      </c>
      <c r="O36" s="158">
        <f t="shared" si="0"/>
        <v>1</v>
      </c>
      <c r="P36" s="19" t="str">
        <f>IFERROR(VLOOKUP(D36,'5月'!$H$3:$T$50,7,FALSE),"")</f>
        <v/>
      </c>
      <c r="Q36" s="26" t="str">
        <f>IFERROR(VLOOKUP(D36,'5月'!$H$3:$T$50,2,FALSE),"")</f>
        <v/>
      </c>
      <c r="R36" s="5" t="str">
        <f>IFERROR(VLOOKUP(D36,'5月'!$H$3:$T$50,8,FALSE)&amp;"","")</f>
        <v/>
      </c>
      <c r="S36" s="5" t="str">
        <f>IFERROR(VLOOKUP(D36,'5月'!$H$3:$R$50,9,FALSE)&amp;"","")</f>
        <v/>
      </c>
      <c r="T36" s="5" t="str">
        <f>IFERROR(VLOOKUP(D36,'5月'!$H$3:$R$50,10,FALSE)&amp;"","")</f>
        <v/>
      </c>
      <c r="U36" s="5" t="str">
        <f>IFERROR(VLOOKUP(D36,'5月'!$H$3:$R$50,11,FALSE)&amp;"","")</f>
        <v/>
      </c>
      <c r="V36" s="5">
        <f>_xlfn.XLOOKUP(D36,'5月'!$H$3:$H$50,'5月'!$B$3:$B$50,0)</f>
        <v>0</v>
      </c>
      <c r="W36" s="158">
        <f t="shared" si="1"/>
        <v>1</v>
      </c>
      <c r="X36" s="19">
        <f>IFERROR(VLOOKUP(D36,'6月'!$H$3:$T$50,7,FALSE),"")</f>
        <v>99</v>
      </c>
      <c r="Y36" s="26">
        <f>IFERROR(VLOOKUP(D36,'6月'!$H$3:$T$50,2,FALSE),"")</f>
        <v>27</v>
      </c>
      <c r="Z36" s="5" t="str">
        <f>IFERROR(VLOOKUP(D36,'6月'!$H$3:$T$50,8,FALSE)&amp;"","")</f>
        <v>72</v>
      </c>
      <c r="AA36" s="5" t="str">
        <f>IFERROR(VLOOKUP(D36,'6月'!$H$3:$R$50,9,FALSE)&amp;"","")</f>
        <v/>
      </c>
      <c r="AB36" s="5" t="str">
        <f>IFERROR(VLOOKUP(D36,'6月'!$H$3:$R$50,10,FALSE)&amp;"","")</f>
        <v/>
      </c>
      <c r="AC36" s="5" t="str">
        <f>IFERROR(VLOOKUP(D36,'6月'!$H$3:$R$50,11,FALSE)&amp;"","")</f>
        <v/>
      </c>
      <c r="AD36" s="5">
        <f>_xlfn.XLOOKUP(D36,'6月'!$H$3:$H$50,'6月'!$B$3:$B$50,0)</f>
        <v>9</v>
      </c>
      <c r="AE36" s="158">
        <f t="shared" si="5"/>
        <v>10</v>
      </c>
      <c r="AF36" s="19">
        <f>IFERROR(VLOOKUP(D36,'7月'!$H$3:$T$50,7,FALSE),"")</f>
        <v>93</v>
      </c>
      <c r="AG36" s="5">
        <f>IFERROR(VLOOKUP(D36,'7月'!$H$3:$T$50,2,FALSE),"")</f>
        <v>27</v>
      </c>
      <c r="AH36" s="387" t="str">
        <f>IFERROR(VLOOKUP(D36,'7月'!$H$3:$T$50,8,FALSE)&amp;"","")</f>
        <v>66</v>
      </c>
      <c r="AI36" s="5" t="str">
        <f>IFERROR(VLOOKUP(D36,'7月'!$H$3:$R$50,9,FALSE)&amp;"","")</f>
        <v>5</v>
      </c>
      <c r="AJ36" s="5" t="str">
        <f>IFERROR(VLOOKUP(D36,'7月'!$H$3:$R$50,10,FALSE)&amp;"","")</f>
        <v/>
      </c>
      <c r="AK36" s="5" t="str">
        <f>IFERROR(VLOOKUP(D36,'7月'!$H$3:$R$50,11,FALSE)&amp;"","")</f>
        <v>2</v>
      </c>
      <c r="AL36" s="5">
        <f>_xlfn.XLOOKUP(D36,'7月'!$H$3:$H$50,'7月'!$B$3:$B$50,0)</f>
        <v>18</v>
      </c>
      <c r="AM36" s="158">
        <f t="shared" si="6"/>
        <v>28</v>
      </c>
      <c r="AN36" s="19">
        <f>IFERROR(VLOOKUP(D36,'8月'!$H$3:$T$50,7,FALSE),"")</f>
        <v>108</v>
      </c>
      <c r="AO36" s="5">
        <f>IFERROR(VLOOKUP(D36,'8月'!$H$3:$T$50,2,FALSE),"")</f>
        <v>22</v>
      </c>
      <c r="AP36" s="5" t="str">
        <f>IFERROR(VLOOKUP(D36,'8月'!$H$3:$T$50,8,FALSE)&amp;"","")</f>
        <v>86</v>
      </c>
      <c r="AQ36" s="160" t="str">
        <f>IFERROR(VLOOKUP(D36,'8月'!$H$3:$R$50,9,FALSE)&amp;"","")</f>
        <v/>
      </c>
      <c r="AR36" s="160" t="str">
        <f>IFERROR(VLOOKUP(D36,'8月'!$H$3:$R$50,10,FALSE)&amp;"","")</f>
        <v/>
      </c>
      <c r="AS36" s="160" t="str">
        <f>IFERROR(VLOOKUP(D36,'8月'!$H$3:$R$50,11,FALSE)&amp;"","")</f>
        <v/>
      </c>
      <c r="AT36" s="5">
        <f>_xlfn.XLOOKUP(D36,'8月'!$H$3:$H$50,'8月'!$B$3:$B$50,0)</f>
        <v>1</v>
      </c>
      <c r="AU36" s="158">
        <f t="shared" si="2"/>
        <v>29</v>
      </c>
      <c r="AV36" s="19">
        <f>IFERROR(VLOOKUP(D36,'9月'!$H$3:$T$50,7,FALSE),"")</f>
        <v>103</v>
      </c>
      <c r="AW36" s="5">
        <f>IFERROR(VLOOKUP(D36,'9月'!$H$3:$T$50,2,FALSE),"")</f>
        <v>22</v>
      </c>
      <c r="AX36" s="5" t="str">
        <f>IFERROR(VLOOKUP(D36,'9月'!$H$3:$T$50,8,FALSE)&amp;"","")</f>
        <v>81</v>
      </c>
      <c r="AY36" s="5" t="str">
        <f>IFERROR(VLOOKUP(D36,'9月'!$H$3:$R$50,9,FALSE)&amp;"","")</f>
        <v/>
      </c>
      <c r="AZ36" s="160" t="str">
        <f>IFERROR(VLOOKUP(D36,'9月'!$H$3:$R$50,10,FALSE)&amp;"","")</f>
        <v/>
      </c>
      <c r="BA36" s="160" t="str">
        <f>IFERROR(VLOOKUP(D36,'9月'!$H$3:$R$50,11,FALSE)&amp;"","")</f>
        <v/>
      </c>
      <c r="BB36" s="5">
        <f>_xlfn.XLOOKUP(D36,'9月'!$H$3:$H$50,'8月'!$B$3:$B$50,0)</f>
        <v>1</v>
      </c>
      <c r="BC36" s="158">
        <f t="shared" si="3"/>
        <v>30</v>
      </c>
      <c r="BD36" s="19">
        <f>IFERROR(VLOOKUP(D36,'10月'!$H$3:$T$50,7,FALSE),"")</f>
        <v>103</v>
      </c>
      <c r="BE36" s="5">
        <f>IFERROR(VLOOKUP(D36,'10月'!$H$3:$T$50,2,FALSE),"")</f>
        <v>22</v>
      </c>
      <c r="BF36" s="5" t="str">
        <f>IFERROR(VLOOKUP(D36,'10月'!$H$3:$T$50,8,FALSE)&amp;"","")</f>
        <v>81</v>
      </c>
      <c r="BG36" s="5" t="str">
        <f>IFERROR(VLOOKUP(D36,'10月'!$H$3:$R$50,9,FALSE)&amp;"","")</f>
        <v/>
      </c>
      <c r="BH36" s="160" t="str">
        <f>IFERROR(VLOOKUP(D36,'10月'!$H$3:$R$50,10,FALSE)&amp;"","")</f>
        <v/>
      </c>
      <c r="BI36" s="160" t="str">
        <f>IFERROR(VLOOKUP(D36,'10月'!$H$3:$R$50,11,FALSE)&amp;"","")</f>
        <v>2</v>
      </c>
      <c r="BJ36" s="5">
        <f>_xlfn.XLOOKUP(D36,'10月'!$H$3:$H$50,'8月'!$B$3:$B$50,0)</f>
        <v>1</v>
      </c>
      <c r="BK36" s="160">
        <f t="shared" si="4"/>
        <v>31</v>
      </c>
      <c r="BL36" s="162"/>
      <c r="BM36" s="126">
        <f t="shared" si="7"/>
        <v>109</v>
      </c>
      <c r="BN36" s="127" t="str">
        <f t="shared" si="8"/>
        <v/>
      </c>
      <c r="BO36" s="127">
        <f t="shared" si="9"/>
        <v>99</v>
      </c>
      <c r="BP36" s="127">
        <f t="shared" si="10"/>
        <v>93</v>
      </c>
      <c r="BQ36" s="127">
        <f t="shared" si="11"/>
        <v>108</v>
      </c>
      <c r="BR36" s="127">
        <f t="shared" si="12"/>
        <v>103</v>
      </c>
      <c r="BS36" s="127">
        <f t="shared" si="13"/>
        <v>103</v>
      </c>
      <c r="BT36" s="155">
        <f t="shared" si="14"/>
        <v>102.5</v>
      </c>
      <c r="BU36" s="128">
        <f t="shared" si="15"/>
        <v>24.400000000000002</v>
      </c>
      <c r="BV36" s="466"/>
      <c r="BW36" s="4"/>
      <c r="BX36" s="4"/>
    </row>
    <row r="37" spans="1:76" ht="20.5" customHeight="1">
      <c r="A37" s="24">
        <f t="shared" si="23"/>
        <v>34</v>
      </c>
      <c r="B37" s="75" t="s">
        <v>157</v>
      </c>
      <c r="C37" s="139" t="s">
        <v>222</v>
      </c>
      <c r="D37" s="123" t="s">
        <v>232</v>
      </c>
      <c r="E37" s="344" t="s">
        <v>40</v>
      </c>
      <c r="F37" s="343">
        <v>30</v>
      </c>
      <c r="G37" s="5"/>
      <c r="H37" s="19">
        <f>IFERROR(VLOOKUP(D37,'4月'!$H$3:$T$46,7,FALSE),"")</f>
        <v>105</v>
      </c>
      <c r="I37" s="5">
        <f>IFERROR(VLOOKUP(D37,'4月'!$H$3:$T$46,2,FALSE),"")</f>
        <v>30</v>
      </c>
      <c r="J37" s="5" t="str">
        <f>IFERROR(VLOOKUP(D37,'4月'!$H$3:$T$46,8,FALSE)&amp;"","")</f>
        <v>75</v>
      </c>
      <c r="K37" s="5" t="str">
        <f>IFERROR(VLOOKUP(D37,'4月'!$H$3:$R$44,9,FALSE)&amp;"","")</f>
        <v/>
      </c>
      <c r="L37" s="5" t="str">
        <f>IFERROR(VLOOKUP(D37,'4月'!$H$3:$R$44,10,FALSE)&amp;"","")</f>
        <v/>
      </c>
      <c r="M37" s="5" t="str">
        <f>IFERROR(VLOOKUP(D37,'4月'!$H$3:$R$44,11,FALSE)&amp;"","")</f>
        <v/>
      </c>
      <c r="N37" s="5">
        <f>IFERROR(VLOOKUP(D37,'4月'!$H$3:$T$46,13,FALSE),0)</f>
        <v>11</v>
      </c>
      <c r="O37" s="158">
        <f t="shared" si="0"/>
        <v>11</v>
      </c>
      <c r="P37" s="19" t="str">
        <f>IFERROR(VLOOKUP(D37,'5月'!$H$3:$T$50,7,FALSE),"")</f>
        <v/>
      </c>
      <c r="Q37" s="26" t="str">
        <f>IFERROR(VLOOKUP(D37,'5月'!$H$3:$T$50,2,FALSE),"")</f>
        <v/>
      </c>
      <c r="R37" s="5" t="str">
        <f>IFERROR(VLOOKUP(D37,'5月'!$H$3:$T$50,8,FALSE)&amp;"","")</f>
        <v/>
      </c>
      <c r="S37" s="5" t="str">
        <f>IFERROR(VLOOKUP(D37,'5月'!$H$3:$R$50,9,FALSE)&amp;"","")</f>
        <v/>
      </c>
      <c r="T37" s="5" t="str">
        <f>IFERROR(VLOOKUP(D37,'5月'!$H$3:$R$50,10,FALSE)&amp;"","")</f>
        <v/>
      </c>
      <c r="U37" s="5" t="str">
        <f>IFERROR(VLOOKUP(D37,'5月'!$H$3:$R$50,11,FALSE)&amp;"","")</f>
        <v/>
      </c>
      <c r="V37" s="5">
        <f>_xlfn.XLOOKUP(D37,'5月'!$H$3:$H$50,'5月'!$B$3:$B$50,0)</f>
        <v>0</v>
      </c>
      <c r="W37" s="158">
        <f t="shared" si="1"/>
        <v>11</v>
      </c>
      <c r="X37" s="19">
        <f>IFERROR(VLOOKUP(D37,'6月'!$H$3:$T$50,7,FALSE),"")</f>
        <v>116</v>
      </c>
      <c r="Y37" s="26">
        <f>IFERROR(VLOOKUP(D37,'6月'!$H$3:$T$50,2,FALSE),"")</f>
        <v>30</v>
      </c>
      <c r="Z37" s="5" t="str">
        <f>IFERROR(VLOOKUP(D37,'6月'!$H$3:$T$50,8,FALSE)&amp;"","")</f>
        <v>86</v>
      </c>
      <c r="AA37" s="5" t="str">
        <f>IFERROR(VLOOKUP(D37,'6月'!$H$3:$R$50,9,FALSE)&amp;"","")</f>
        <v/>
      </c>
      <c r="AB37" s="5" t="str">
        <f>IFERROR(VLOOKUP(D37,'6月'!$H$3:$R$50,10,FALSE)&amp;"","")</f>
        <v/>
      </c>
      <c r="AC37" s="5" t="str">
        <f>IFERROR(VLOOKUP(D37,'6月'!$H$3:$R$50,11,FALSE)&amp;"","")</f>
        <v/>
      </c>
      <c r="AD37" s="5">
        <f>_xlfn.XLOOKUP(D37,'6月'!$H$3:$H$50,'6月'!$B$3:$B$50,0)</f>
        <v>1</v>
      </c>
      <c r="AE37" s="158">
        <f t="shared" si="5"/>
        <v>12</v>
      </c>
      <c r="AF37" s="19">
        <f>IFERROR(VLOOKUP(D37,'7月'!$H$3:$T$50,7,FALSE),"")</f>
        <v>99</v>
      </c>
      <c r="AG37" s="5">
        <f>IFERROR(VLOOKUP(D37,'7月'!$H$3:$T$50,2,FALSE),"")</f>
        <v>30</v>
      </c>
      <c r="AH37" s="5" t="str">
        <f>IFERROR(VLOOKUP(D37,'7月'!$H$3:$T$50,8,FALSE)&amp;"","")</f>
        <v>69</v>
      </c>
      <c r="AI37" s="5" t="str">
        <f>IFERROR(VLOOKUP(D37,'7月'!$H$3:$R$50,9,FALSE)&amp;"","")</f>
        <v/>
      </c>
      <c r="AJ37" s="5" t="str">
        <f>IFERROR(VLOOKUP(D37,'7月'!$H$3:$R$50,10,FALSE)&amp;"","")</f>
        <v/>
      </c>
      <c r="AK37" s="5" t="str">
        <f>IFERROR(VLOOKUP(D37,'7月'!$H$3:$R$50,11,FALSE)&amp;"","")</f>
        <v/>
      </c>
      <c r="AL37" s="5">
        <f>_xlfn.XLOOKUP(D37,'7月'!$H$3:$H$50,'7月'!$B$3:$B$50,0)</f>
        <v>10</v>
      </c>
      <c r="AM37" s="158">
        <f t="shared" si="6"/>
        <v>22</v>
      </c>
      <c r="AN37" s="19" t="str">
        <f>IFERROR(VLOOKUP(D37,'8月'!$H$3:$T$50,7,FALSE),"")</f>
        <v/>
      </c>
      <c r="AO37" s="5" t="str">
        <f>IFERROR(VLOOKUP(D37,'8月'!$H$3:$T$50,2,FALSE),"")</f>
        <v/>
      </c>
      <c r="AP37" s="5" t="str">
        <f>IFERROR(VLOOKUP(D37,'8月'!$H$3:$T$50,8,FALSE)&amp;"","")</f>
        <v/>
      </c>
      <c r="AQ37" s="160" t="str">
        <f>IFERROR(VLOOKUP(D37,'8月'!$H$3:$R$50,9,FALSE)&amp;"","")</f>
        <v/>
      </c>
      <c r="AR37" s="160" t="str">
        <f>IFERROR(VLOOKUP(D37,'8月'!$H$3:$R$50,10,FALSE)&amp;"","")</f>
        <v/>
      </c>
      <c r="AS37" s="160" t="str">
        <f>IFERROR(VLOOKUP(D37,'8月'!$H$3:$R$50,11,FALSE)&amp;"","")</f>
        <v/>
      </c>
      <c r="AT37" s="5">
        <f>_xlfn.XLOOKUP(D37,'8月'!$H$3:$H$50,'8月'!$B$3:$B$50,0)</f>
        <v>0</v>
      </c>
      <c r="AU37" s="158">
        <f t="shared" si="2"/>
        <v>22</v>
      </c>
      <c r="AV37" s="19" t="str">
        <f>IFERROR(VLOOKUP(D37,'9月'!$H$3:$T$50,7,FALSE),"")</f>
        <v/>
      </c>
      <c r="AW37" s="5" t="str">
        <f>IFERROR(VLOOKUP(D37,'9月'!$H$3:$T$50,2,FALSE),"")</f>
        <v/>
      </c>
      <c r="AX37" s="5" t="str">
        <f>IFERROR(VLOOKUP(D37,'9月'!$H$3:$T$50,8,FALSE)&amp;"","")</f>
        <v/>
      </c>
      <c r="AY37" s="5" t="str">
        <f>IFERROR(VLOOKUP(D37,'9月'!$H$3:$R$50,9,FALSE)&amp;"","")</f>
        <v/>
      </c>
      <c r="AZ37" s="160" t="str">
        <f>IFERROR(VLOOKUP(D37,'9月'!$H$3:$R$50,10,FALSE)&amp;"","")</f>
        <v/>
      </c>
      <c r="BA37" s="160" t="str">
        <f>IFERROR(VLOOKUP(D37,'9月'!$H$3:$R$50,11,FALSE)&amp;"","")</f>
        <v/>
      </c>
      <c r="BB37" s="5">
        <f>_xlfn.XLOOKUP(D37,'9月'!$H$3:$H$50,'8月'!$B$3:$B$50,0)</f>
        <v>0</v>
      </c>
      <c r="BC37" s="158">
        <f t="shared" si="3"/>
        <v>22</v>
      </c>
      <c r="BD37" s="19" t="str">
        <f>IFERROR(VLOOKUP(D37,'10月'!$H$3:$T$50,7,FALSE),"")</f>
        <v/>
      </c>
      <c r="BE37" s="5" t="str">
        <f>IFERROR(VLOOKUP(D37,'10月'!$H$3:$T$50,2,FALSE),"")</f>
        <v/>
      </c>
      <c r="BF37" s="5" t="str">
        <f>IFERROR(VLOOKUP(D37,'10月'!$H$3:$T$50,8,FALSE)&amp;"","")</f>
        <v/>
      </c>
      <c r="BG37" s="5" t="str">
        <f>IFERROR(VLOOKUP(D37,'10月'!$H$3:$R$50,9,FALSE)&amp;"","")</f>
        <v/>
      </c>
      <c r="BH37" s="160" t="str">
        <f>IFERROR(VLOOKUP(D37,'10月'!$H$3:$R$50,10,FALSE)&amp;"","")</f>
        <v/>
      </c>
      <c r="BI37" s="160" t="str">
        <f>IFERROR(VLOOKUP(D37,'10月'!$H$3:$R$50,11,FALSE)&amp;"","")</f>
        <v/>
      </c>
      <c r="BJ37" s="5">
        <f>_xlfn.XLOOKUP(D37,'10月'!$H$3:$H$50,'8月'!$B$3:$B$50,0)</f>
        <v>0</v>
      </c>
      <c r="BK37" s="160">
        <f t="shared" si="4"/>
        <v>22</v>
      </c>
      <c r="BL37" s="166"/>
      <c r="BM37" s="126">
        <f t="shared" si="7"/>
        <v>105</v>
      </c>
      <c r="BN37" s="127" t="str">
        <f t="shared" si="8"/>
        <v/>
      </c>
      <c r="BO37" s="127">
        <f t="shared" si="9"/>
        <v>116</v>
      </c>
      <c r="BP37" s="127">
        <f t="shared" si="10"/>
        <v>99</v>
      </c>
      <c r="BQ37" s="127" t="str">
        <f t="shared" si="11"/>
        <v/>
      </c>
      <c r="BR37" s="127" t="str">
        <f t="shared" si="12"/>
        <v/>
      </c>
      <c r="BS37" s="127" t="str">
        <f t="shared" si="13"/>
        <v/>
      </c>
      <c r="BT37" s="155">
        <f t="shared" si="14"/>
        <v>106.66666666666667</v>
      </c>
      <c r="BU37" s="128">
        <f t="shared" si="15"/>
        <v>27.733333333333338</v>
      </c>
      <c r="BV37" s="466"/>
      <c r="BW37" s="4"/>
      <c r="BX37" s="4"/>
    </row>
    <row r="38" spans="1:76" ht="20.5" customHeight="1">
      <c r="A38" s="24">
        <f t="shared" si="23"/>
        <v>35</v>
      </c>
      <c r="B38" s="75" t="s">
        <v>523</v>
      </c>
      <c r="C38" s="76" t="s">
        <v>492</v>
      </c>
      <c r="D38" s="453" t="s">
        <v>661</v>
      </c>
      <c r="E38" s="340" t="s">
        <v>503</v>
      </c>
      <c r="F38" s="341">
        <v>25</v>
      </c>
      <c r="G38" s="5" t="s">
        <v>692</v>
      </c>
      <c r="H38" s="19" t="str">
        <f>IFERROR(VLOOKUP(D38,'4月'!$H$3:$T$46,7,FALSE),"")</f>
        <v/>
      </c>
      <c r="I38" s="5" t="str">
        <f>IFERROR(VLOOKUP(D38,'4月'!$H$3:$T$46,2,FALSE),"")</f>
        <v/>
      </c>
      <c r="J38" s="5" t="str">
        <f>IFERROR(VLOOKUP(D38,'4月'!$H$3:$T$46,8,FALSE)&amp;"","")</f>
        <v/>
      </c>
      <c r="K38" s="5" t="str">
        <f>IFERROR(VLOOKUP(D38,'4月'!$H$3:$R$44,9,FALSE)&amp;"","")</f>
        <v/>
      </c>
      <c r="L38" s="5" t="str">
        <f>IFERROR(VLOOKUP(D38,'4月'!$H$3:$R$44,10,FALSE)&amp;"","")</f>
        <v/>
      </c>
      <c r="M38" s="5" t="str">
        <f>IFERROR(VLOOKUP(D38,'4月'!$H$3:$R$44,11,FALSE)&amp;"","")</f>
        <v/>
      </c>
      <c r="N38" s="5">
        <f>IFERROR(VLOOKUP(D38,'4月'!$H$3:$T$46,13,FALSE),0)</f>
        <v>0</v>
      </c>
      <c r="O38" s="158">
        <f t="shared" si="0"/>
        <v>0</v>
      </c>
      <c r="P38" s="19">
        <f>IFERROR(VLOOKUP(D38,'5月'!$H$3:$T$50,7,FALSE),"")</f>
        <v>107</v>
      </c>
      <c r="Q38" s="26" t="str">
        <f>IFERROR(VLOOKUP(D38,'5月'!$H$3:$T$50,2,FALSE),"")</f>
        <v>New-1</v>
      </c>
      <c r="R38" s="5" t="str">
        <f>IFERROR(VLOOKUP(D38,'5月'!$H$3:$T$50,8,FALSE)&amp;"","")</f>
        <v>-</v>
      </c>
      <c r="S38" s="5" t="str">
        <f>IFERROR(VLOOKUP(D38,'5月'!$H$3:$R$50,9,FALSE)&amp;"","")</f>
        <v/>
      </c>
      <c r="T38" s="5" t="str">
        <f>IFERROR(VLOOKUP(D38,'5月'!$H$3:$R$50,10,FALSE)&amp;"","")</f>
        <v/>
      </c>
      <c r="U38" s="5" t="str">
        <f>IFERROR(VLOOKUP(D38,'5月'!$H$3:$R$50,11,FALSE)&amp;"","")</f>
        <v/>
      </c>
      <c r="V38" s="5">
        <f>_xlfn.XLOOKUP(D38,'5月'!$H$3:$H$50,'5月'!$B$3:$B$50,0)</f>
        <v>1</v>
      </c>
      <c r="W38" s="158">
        <f t="shared" si="1"/>
        <v>1</v>
      </c>
      <c r="X38" s="19" t="str">
        <f>IFERROR(VLOOKUP(D38,'6月'!$H$3:$T$50,7,FALSE),"")</f>
        <v/>
      </c>
      <c r="Y38" s="26" t="str">
        <f>IFERROR(VLOOKUP(D38,'6月'!$H$3:$T$50,2,FALSE),"")</f>
        <v/>
      </c>
      <c r="Z38" s="5" t="str">
        <f>IFERROR(VLOOKUP(D38,'6月'!$H$3:$T$50,8,FALSE)&amp;"","")</f>
        <v/>
      </c>
      <c r="AA38" s="5" t="str">
        <f>IFERROR(VLOOKUP(D38,'6月'!$H$3:$R$50,9,FALSE)&amp;"","")</f>
        <v/>
      </c>
      <c r="AB38" s="5" t="str">
        <f>IFERROR(VLOOKUP(D38,'6月'!$H$3:$R$50,10,FALSE)&amp;"","")</f>
        <v/>
      </c>
      <c r="AC38" s="5" t="str">
        <f>IFERROR(VLOOKUP(D38,'6月'!$H$3:$R$50,11,FALSE)&amp;"","")</f>
        <v/>
      </c>
      <c r="AD38" s="5">
        <f>_xlfn.XLOOKUP(D38,'6月'!$H$3:$H$50,'6月'!$B$3:$B$50,0)</f>
        <v>0</v>
      </c>
      <c r="AE38" s="158">
        <f t="shared" si="5"/>
        <v>1</v>
      </c>
      <c r="AF38" s="19">
        <f>IFERROR(VLOOKUP(D38,'7月'!$H$3:$T$50,7,FALSE),"")</f>
        <v>113</v>
      </c>
      <c r="AG38" s="5" t="str">
        <f>IFERROR(VLOOKUP(D38,'7月'!$H$3:$T$50,2,FALSE),"")</f>
        <v>New-2</v>
      </c>
      <c r="AH38" s="5" t="str">
        <f>IFERROR(VLOOKUP(D38,'7月'!$H$3:$T$50,8,FALSE)&amp;"","")</f>
        <v>-</v>
      </c>
      <c r="AI38" s="5" t="str">
        <f>IFERROR(VLOOKUP(D38,'7月'!$H$3:$R$50,9,FALSE)&amp;"","")</f>
        <v/>
      </c>
      <c r="AJ38" s="5" t="str">
        <f>IFERROR(VLOOKUP(D38,'7月'!$H$3:$R$50,10,FALSE)&amp;"","")</f>
        <v/>
      </c>
      <c r="AK38" s="5" t="str">
        <f>IFERROR(VLOOKUP(D38,'7月'!$H$3:$R$50,11,FALSE)&amp;"","")</f>
        <v/>
      </c>
      <c r="AL38" s="5">
        <f>_xlfn.XLOOKUP(D38,'7月'!$H$3:$H$50,'7月'!$B$3:$B$50,0)</f>
        <v>1</v>
      </c>
      <c r="AM38" s="158">
        <f t="shared" si="6"/>
        <v>2</v>
      </c>
      <c r="AN38" s="19" t="str">
        <f>IFERROR(VLOOKUP(D38,'8月'!$H$3:$T$50,7,FALSE),"")</f>
        <v/>
      </c>
      <c r="AO38" s="5" t="str">
        <f>IFERROR(VLOOKUP(D38,'8月'!$H$3:$T$50,2,FALSE),"")</f>
        <v/>
      </c>
      <c r="AP38" s="5" t="str">
        <f>IFERROR(VLOOKUP(D38,'8月'!$H$3:$T$50,8,FALSE)&amp;"","")</f>
        <v/>
      </c>
      <c r="AQ38" s="160" t="str">
        <f>IFERROR(VLOOKUP(D38,'8月'!$H$3:$R$50,9,FALSE)&amp;"","")</f>
        <v/>
      </c>
      <c r="AR38" s="160" t="str">
        <f>IFERROR(VLOOKUP(D38,'8月'!$H$3:$R$50,10,FALSE)&amp;"","")</f>
        <v/>
      </c>
      <c r="AS38" s="160" t="str">
        <f>IFERROR(VLOOKUP(D38,'8月'!$H$3:$R$50,11,FALSE)&amp;"","")</f>
        <v/>
      </c>
      <c r="AT38" s="5">
        <f>_xlfn.XLOOKUP(D38,'8月'!$H$3:$H$50,'8月'!$B$3:$B$50,0)</f>
        <v>0</v>
      </c>
      <c r="AU38" s="158">
        <f t="shared" si="2"/>
        <v>2</v>
      </c>
      <c r="AV38" s="19" t="str">
        <f>IFERROR(VLOOKUP(D38,'9月'!$H$3:$T$50,7,FALSE),"")</f>
        <v/>
      </c>
      <c r="AW38" s="5" t="str">
        <f>IFERROR(VLOOKUP(D38,'9月'!$H$3:$T$50,2,FALSE),"")</f>
        <v/>
      </c>
      <c r="AX38" s="5" t="str">
        <f>IFERROR(VLOOKUP(D38,'9月'!$H$3:$T$50,8,FALSE)&amp;"","")</f>
        <v/>
      </c>
      <c r="AY38" s="5" t="str">
        <f>IFERROR(VLOOKUP(D38,'9月'!$H$3:$R$50,9,FALSE)&amp;"","")</f>
        <v/>
      </c>
      <c r="AZ38" s="160" t="str">
        <f>IFERROR(VLOOKUP(D38,'9月'!$H$3:$R$50,10,FALSE)&amp;"","")</f>
        <v/>
      </c>
      <c r="BA38" s="160" t="str">
        <f>IFERROR(VLOOKUP(D38,'9月'!$H$3:$R$50,11,FALSE)&amp;"","")</f>
        <v/>
      </c>
      <c r="BB38" s="5">
        <f>_xlfn.XLOOKUP(D38,'9月'!$H$3:$H$50,'8月'!$B$3:$B$50,0)</f>
        <v>0</v>
      </c>
      <c r="BC38" s="158">
        <f t="shared" si="3"/>
        <v>2</v>
      </c>
      <c r="BD38" s="19" t="str">
        <f>IFERROR(VLOOKUP(D38,'10月'!$H$3:$T$50,7,FALSE),"")</f>
        <v/>
      </c>
      <c r="BE38" s="5" t="str">
        <f>IFERROR(VLOOKUP(D38,'10月'!$H$3:$T$50,2,FALSE),"")</f>
        <v/>
      </c>
      <c r="BF38" s="5" t="str">
        <f>IFERROR(VLOOKUP(D38,'10月'!$H$3:$T$50,8,FALSE)&amp;"","")</f>
        <v/>
      </c>
      <c r="BG38" s="5" t="str">
        <f>IFERROR(VLOOKUP(D38,'10月'!$H$3:$R$50,9,FALSE)&amp;"","")</f>
        <v/>
      </c>
      <c r="BH38" s="160" t="str">
        <f>IFERROR(VLOOKUP(D38,'10月'!$H$3:$R$50,10,FALSE)&amp;"","")</f>
        <v/>
      </c>
      <c r="BI38" s="160" t="str">
        <f>IFERROR(VLOOKUP(D38,'10月'!$H$3:$R$50,11,FALSE)&amp;"","")</f>
        <v/>
      </c>
      <c r="BJ38" s="5">
        <f>_xlfn.XLOOKUP(D38,'10月'!$H$3:$H$50,'8月'!$B$3:$B$50,0)</f>
        <v>0</v>
      </c>
      <c r="BK38" s="160">
        <f t="shared" si="4"/>
        <v>2</v>
      </c>
      <c r="BL38" s="163"/>
      <c r="BM38" s="126" t="str">
        <f t="shared" si="7"/>
        <v/>
      </c>
      <c r="BN38" s="127">
        <f t="shared" si="8"/>
        <v>107</v>
      </c>
      <c r="BO38" s="127" t="str">
        <f t="shared" si="9"/>
        <v/>
      </c>
      <c r="BP38" s="127">
        <f t="shared" si="10"/>
        <v>113</v>
      </c>
      <c r="BQ38" s="127" t="str">
        <f t="shared" si="11"/>
        <v/>
      </c>
      <c r="BR38" s="127" t="str">
        <f t="shared" si="12"/>
        <v/>
      </c>
      <c r="BS38" s="127" t="str">
        <f t="shared" si="13"/>
        <v/>
      </c>
      <c r="BT38" s="155">
        <f t="shared" si="14"/>
        <v>110</v>
      </c>
      <c r="BU38" s="128">
        <f t="shared" si="15"/>
        <v>30.400000000000002</v>
      </c>
      <c r="BV38" s="466"/>
      <c r="BW38" s="4"/>
      <c r="BX38" s="4"/>
    </row>
    <row r="39" spans="1:76" ht="20.5" customHeight="1">
      <c r="A39" s="24">
        <f t="shared" si="23"/>
        <v>36</v>
      </c>
      <c r="B39" s="82" t="s">
        <v>519</v>
      </c>
      <c r="C39" s="82" t="s">
        <v>513</v>
      </c>
      <c r="D39" s="452" t="s">
        <v>520</v>
      </c>
      <c r="E39" s="340" t="s">
        <v>503</v>
      </c>
      <c r="F39" s="341">
        <v>19</v>
      </c>
      <c r="G39" s="5" t="s">
        <v>630</v>
      </c>
      <c r="H39" s="19" t="str">
        <f>IFERROR(VLOOKUP(D39,'4月'!$H$3:$T$46,7,FALSE),"")</f>
        <v/>
      </c>
      <c r="I39" s="5" t="str">
        <f>IFERROR(VLOOKUP(D39,'4月'!$H$3:$T$46,2,FALSE),"")</f>
        <v/>
      </c>
      <c r="J39" s="5" t="str">
        <f>IFERROR(VLOOKUP(D39,'4月'!$H$3:$T$46,8,FALSE)&amp;"","")</f>
        <v/>
      </c>
      <c r="K39" s="5" t="str">
        <f>IFERROR(VLOOKUP(D39,'4月'!$H$3:$R$44,9,FALSE)&amp;"","")</f>
        <v/>
      </c>
      <c r="L39" s="5" t="str">
        <f>IFERROR(VLOOKUP(D39,'4月'!$H$3:$R$44,10,FALSE)&amp;"","")</f>
        <v/>
      </c>
      <c r="M39" s="5" t="str">
        <f>IFERROR(VLOOKUP(D39,'4月'!$H$3:$R$44,11,FALSE)&amp;"","")</f>
        <v/>
      </c>
      <c r="N39" s="5">
        <f>IFERROR(VLOOKUP(D39,'4月'!$H$3:$T$46,13,FALSE),0)</f>
        <v>0</v>
      </c>
      <c r="O39" s="158">
        <f t="shared" si="0"/>
        <v>0</v>
      </c>
      <c r="P39" s="19">
        <f>IFERROR(VLOOKUP(D39,'5月'!$H$3:$T$50,7,FALSE),"")</f>
        <v>102</v>
      </c>
      <c r="Q39" s="26" t="str">
        <f>IFERROR(VLOOKUP(D39,'5月'!$H$3:$T$50,2,FALSE),"")</f>
        <v>New-1</v>
      </c>
      <c r="R39" s="5" t="str">
        <f>IFERROR(VLOOKUP(D39,'5月'!$H$3:$T$50,8,FALSE)&amp;"","")</f>
        <v>-</v>
      </c>
      <c r="S39" s="5" t="str">
        <f>IFERROR(VLOOKUP(D39,'5月'!$H$3:$R$50,9,FALSE)&amp;"","")</f>
        <v>14</v>
      </c>
      <c r="T39" s="5" t="str">
        <f>IFERROR(VLOOKUP(D39,'5月'!$H$3:$R$50,10,FALSE)&amp;"","")</f>
        <v>14</v>
      </c>
      <c r="U39" s="5" t="str">
        <f>IFERROR(VLOOKUP(D39,'5月'!$H$3:$R$50,11,FALSE)&amp;"","")</f>
        <v/>
      </c>
      <c r="V39" s="5">
        <f>_xlfn.XLOOKUP(D39,'5月'!$H$3:$H$50,'5月'!$B$3:$B$50,0)</f>
        <v>1</v>
      </c>
      <c r="W39" s="158">
        <f t="shared" si="1"/>
        <v>1</v>
      </c>
      <c r="X39" s="19">
        <f>IFERROR(VLOOKUP(D39,'6月'!$H$3:$T$50,7,FALSE),"")</f>
        <v>101</v>
      </c>
      <c r="Y39" s="26" t="str">
        <f>IFERROR(VLOOKUP(D39,'6月'!$H$3:$T$50,2,FALSE),"")</f>
        <v>New-2</v>
      </c>
      <c r="Z39" s="5" t="str">
        <f>IFERROR(VLOOKUP(D39,'6月'!$H$3:$T$50,8,FALSE)&amp;"","")</f>
        <v>-</v>
      </c>
      <c r="AA39" s="5" t="str">
        <f>IFERROR(VLOOKUP(D39,'6月'!$H$3:$R$50,9,FALSE)&amp;"","")</f>
        <v/>
      </c>
      <c r="AB39" s="5" t="str">
        <f>IFERROR(VLOOKUP(D39,'6月'!$H$3:$R$50,10,FALSE)&amp;"","")</f>
        <v/>
      </c>
      <c r="AC39" s="5" t="str">
        <f>IFERROR(VLOOKUP(D39,'6月'!$H$3:$R$50,11,FALSE)&amp;"","")</f>
        <v/>
      </c>
      <c r="AD39" s="5">
        <f>_xlfn.XLOOKUP(D39,'6月'!$H$3:$H$50,'6月'!$B$3:$B$50,0)</f>
        <v>1</v>
      </c>
      <c r="AE39" s="158">
        <f t="shared" si="5"/>
        <v>2</v>
      </c>
      <c r="AF39" s="19">
        <f>IFERROR(VLOOKUP(D39,'7月'!$H$3:$T$50,7,FALSE),"")</f>
        <v>109</v>
      </c>
      <c r="AG39" s="5">
        <f>IFERROR(VLOOKUP(D39,'7月'!$H$3:$T$50,2,FALSE),"")</f>
        <v>19</v>
      </c>
      <c r="AH39" s="5" t="str">
        <f>IFERROR(VLOOKUP(D39,'7月'!$H$3:$T$50,8,FALSE)&amp;"","")</f>
        <v>90</v>
      </c>
      <c r="AI39" s="5" t="str">
        <f>IFERROR(VLOOKUP(D39,'7月'!$H$3:$R$50,9,FALSE)&amp;"","")</f>
        <v/>
      </c>
      <c r="AJ39" s="5" t="str">
        <f>IFERROR(VLOOKUP(D39,'7月'!$H$3:$R$50,10,FALSE)&amp;"","")</f>
        <v/>
      </c>
      <c r="AK39" s="5" t="str">
        <f>IFERROR(VLOOKUP(D39,'7月'!$H$3:$R$50,11,FALSE)&amp;"","")</f>
        <v/>
      </c>
      <c r="AL39" s="5">
        <f>_xlfn.XLOOKUP(D39,'7月'!$H$3:$H$50,'7月'!$B$3:$B$50,0)</f>
        <v>1</v>
      </c>
      <c r="AM39" s="158">
        <f t="shared" si="6"/>
        <v>3</v>
      </c>
      <c r="AN39" s="19" t="str">
        <f>IFERROR(VLOOKUP(D39,'8月'!$H$3:$T$50,7,FALSE),"")</f>
        <v/>
      </c>
      <c r="AO39" s="5" t="str">
        <f>IFERROR(VLOOKUP(D39,'8月'!$H$3:$T$50,2,FALSE),"")</f>
        <v/>
      </c>
      <c r="AP39" s="5" t="str">
        <f>IFERROR(VLOOKUP(D39,'8月'!$H$3:$T$50,8,FALSE)&amp;"","")</f>
        <v/>
      </c>
      <c r="AQ39" s="160" t="str">
        <f>IFERROR(VLOOKUP(D39,'8月'!$H$3:$R$50,9,FALSE)&amp;"","")</f>
        <v/>
      </c>
      <c r="AR39" s="160" t="str">
        <f>IFERROR(VLOOKUP(D39,'8月'!$H$3:$R$50,10,FALSE)&amp;"","")</f>
        <v/>
      </c>
      <c r="AS39" s="160" t="str">
        <f>IFERROR(VLOOKUP(D39,'8月'!$H$3:$R$50,11,FALSE)&amp;"","")</f>
        <v/>
      </c>
      <c r="AT39" s="5">
        <f>_xlfn.XLOOKUP(D39,'8月'!$H$3:$H$50,'8月'!$B$3:$B$50,0)</f>
        <v>0</v>
      </c>
      <c r="AU39" s="158">
        <f t="shared" si="2"/>
        <v>3</v>
      </c>
      <c r="AV39" s="19">
        <f>IFERROR(VLOOKUP(D39,'9月'!$H$3:$T$50,7,FALSE),"")</f>
        <v>101</v>
      </c>
      <c r="AW39" s="5">
        <f>IFERROR(VLOOKUP(D39,'9月'!$H$3:$T$50,2,FALSE),"")</f>
        <v>19</v>
      </c>
      <c r="AX39" s="5" t="str">
        <f>IFERROR(VLOOKUP(D39,'9月'!$H$3:$T$50,8,FALSE)&amp;"","")</f>
        <v>82</v>
      </c>
      <c r="AY39" s="5" t="str">
        <f>IFERROR(VLOOKUP(D39,'9月'!$H$3:$R$50,9,FALSE)&amp;"","")</f>
        <v/>
      </c>
      <c r="AZ39" s="160" t="str">
        <f>IFERROR(VLOOKUP(D39,'9月'!$H$3:$R$50,10,FALSE)&amp;"","")</f>
        <v/>
      </c>
      <c r="BA39" s="160" t="str">
        <f>IFERROR(VLOOKUP(D39,'9月'!$H$3:$R$50,11,FALSE)&amp;"","")</f>
        <v/>
      </c>
      <c r="BB39" s="5">
        <f>_xlfn.XLOOKUP(D39,'9月'!$H$3:$H$50,'8月'!$B$3:$B$50,0)</f>
        <v>1</v>
      </c>
      <c r="BC39" s="158">
        <f t="shared" si="3"/>
        <v>4</v>
      </c>
      <c r="BD39" s="19">
        <f>IFERROR(VLOOKUP(D39,'10月'!$H$3:$T$50,7,FALSE),"")</f>
        <v>120</v>
      </c>
      <c r="BE39" s="5">
        <f>IFERROR(VLOOKUP(D39,'10月'!$H$3:$T$50,2,FALSE),"")</f>
        <v>19</v>
      </c>
      <c r="BF39" s="5" t="str">
        <f>IFERROR(VLOOKUP(D39,'10月'!$H$3:$T$50,8,FALSE)&amp;"","")</f>
        <v>101</v>
      </c>
      <c r="BG39" s="5" t="str">
        <f>IFERROR(VLOOKUP(D39,'10月'!$H$3:$R$50,9,FALSE)&amp;"","")</f>
        <v/>
      </c>
      <c r="BH39" s="160" t="str">
        <f>IFERROR(VLOOKUP(D39,'10月'!$H$3:$R$50,10,FALSE)&amp;"","")</f>
        <v/>
      </c>
      <c r="BI39" s="160" t="str">
        <f>IFERROR(VLOOKUP(D39,'10月'!$H$3:$R$50,11,FALSE)&amp;"","")</f>
        <v/>
      </c>
      <c r="BJ39" s="5">
        <f>_xlfn.XLOOKUP(D39,'10月'!$H$3:$H$50,'8月'!$B$3:$B$50,0)</f>
        <v>1</v>
      </c>
      <c r="BK39" s="160">
        <f t="shared" si="4"/>
        <v>5</v>
      </c>
      <c r="BL39" s="162"/>
      <c r="BM39" s="126" t="str">
        <f t="shared" si="7"/>
        <v/>
      </c>
      <c r="BN39" s="127">
        <f t="shared" si="8"/>
        <v>102</v>
      </c>
      <c r="BO39" s="127">
        <f t="shared" si="9"/>
        <v>101</v>
      </c>
      <c r="BP39" s="127">
        <f t="shared" si="10"/>
        <v>109</v>
      </c>
      <c r="BQ39" s="127" t="str">
        <f t="shared" si="11"/>
        <v/>
      </c>
      <c r="BR39" s="127">
        <f t="shared" si="12"/>
        <v>101</v>
      </c>
      <c r="BS39" s="127">
        <f t="shared" si="13"/>
        <v>120</v>
      </c>
      <c r="BT39" s="155">
        <f t="shared" si="14"/>
        <v>106.6</v>
      </c>
      <c r="BU39" s="128">
        <f t="shared" si="15"/>
        <v>27.679999999999996</v>
      </c>
      <c r="BV39" s="466"/>
      <c r="BW39" s="4"/>
      <c r="BX39" s="4"/>
    </row>
    <row r="40" spans="1:76" ht="20.5" customHeight="1">
      <c r="A40" s="24">
        <f t="shared" si="23"/>
        <v>37</v>
      </c>
      <c r="B40" s="75" t="s">
        <v>709</v>
      </c>
      <c r="C40" s="76" t="s">
        <v>696</v>
      </c>
      <c r="D40" s="455" t="s">
        <v>710</v>
      </c>
      <c r="E40" s="167" t="s">
        <v>40</v>
      </c>
      <c r="F40" s="168">
        <v>36</v>
      </c>
      <c r="G40" s="5"/>
      <c r="H40" s="19" t="str">
        <f>IFERROR(VLOOKUP(D40,'4月'!$H$3:$T$46,7,FALSE),"")</f>
        <v/>
      </c>
      <c r="I40" s="5" t="str">
        <f>IFERROR(VLOOKUP(D40,'4月'!$H$3:$T$46,2,FALSE),"")</f>
        <v/>
      </c>
      <c r="J40" s="5" t="str">
        <f>IFERROR(VLOOKUP(D40,'4月'!$H$3:$T$46,8,FALSE)&amp;"","")</f>
        <v/>
      </c>
      <c r="K40" s="5" t="str">
        <f>IFERROR(VLOOKUP(D40,'4月'!$H$3:$R$44,9,FALSE)&amp;"","")</f>
        <v/>
      </c>
      <c r="L40" s="5" t="str">
        <f>IFERROR(VLOOKUP(D40,'4月'!$H$3:$R$44,10,FALSE)&amp;"","")</f>
        <v/>
      </c>
      <c r="M40" s="5" t="str">
        <f>IFERROR(VLOOKUP(D40,'4月'!$H$3:$R$44,11,FALSE)&amp;"","")</f>
        <v/>
      </c>
      <c r="N40" s="5">
        <f>IFERROR(VLOOKUP(D40,'4月'!$H$3:$T$46,13,FALSE),0)</f>
        <v>0</v>
      </c>
      <c r="O40" s="158">
        <f>N40</f>
        <v>0</v>
      </c>
      <c r="P40" s="19" t="str">
        <f>IFERROR(VLOOKUP(D40,'5月'!$H$3:$T$50,7,FALSE),"")</f>
        <v/>
      </c>
      <c r="Q40" s="26" t="str">
        <f>IFERROR(VLOOKUP(D40,'5月'!$H$3:$T$50,2,FALSE),"")</f>
        <v/>
      </c>
      <c r="R40" s="5" t="str">
        <f>IFERROR(VLOOKUP(D40,'5月'!$H$3:$T$50,8,FALSE)&amp;"","")</f>
        <v/>
      </c>
      <c r="S40" s="5" t="str">
        <f>IFERROR(VLOOKUP(D40,'5月'!$H$3:$R$50,9,FALSE)&amp;"","")</f>
        <v/>
      </c>
      <c r="T40" s="5" t="str">
        <f>IFERROR(VLOOKUP(D40,'5月'!$H$3:$R$50,10,FALSE)&amp;"","")</f>
        <v/>
      </c>
      <c r="U40" s="5" t="str">
        <f>IFERROR(VLOOKUP(D40,'5月'!$H$3:$R$50,11,FALSE)&amp;"","")</f>
        <v/>
      </c>
      <c r="V40" s="5">
        <f>_xlfn.XLOOKUP(D40,'5月'!$H$3:$H$50,'5月'!$B$3:$B$50,0)</f>
        <v>0</v>
      </c>
      <c r="W40" s="158">
        <f>IFERROR(O40+V40,0)</f>
        <v>0</v>
      </c>
      <c r="X40" s="19" t="str">
        <f>IFERROR(VLOOKUP(D40,'6月'!$H$3:$T$50,7,FALSE),"")</f>
        <v/>
      </c>
      <c r="Y40" s="26" t="str">
        <f>IFERROR(VLOOKUP(D40,'6月'!$H$3:$T$50,2,FALSE),"")</f>
        <v/>
      </c>
      <c r="Z40" s="5" t="str">
        <f>IFERROR(VLOOKUP(D40,'6月'!$H$3:$T$50,8,FALSE)&amp;"","")</f>
        <v/>
      </c>
      <c r="AA40" s="5" t="str">
        <f>IFERROR(VLOOKUP(D40,'6月'!$H$3:$R$50,9,FALSE)&amp;"","")</f>
        <v/>
      </c>
      <c r="AB40" s="5" t="str">
        <f>IFERROR(VLOOKUP(D40,'6月'!$H$3:$R$50,10,FALSE)&amp;"","")</f>
        <v/>
      </c>
      <c r="AC40" s="5" t="str">
        <f>IFERROR(VLOOKUP(D40,'6月'!$H$3:$R$50,11,FALSE)&amp;"","")</f>
        <v/>
      </c>
      <c r="AD40" s="5">
        <f>_xlfn.XLOOKUP(D40,'6月'!$H$3:$H$50,'6月'!$B$3:$B$50,0)</f>
        <v>0</v>
      </c>
      <c r="AE40" s="158">
        <f>IFERROR(AD40+W40,0)</f>
        <v>0</v>
      </c>
      <c r="AF40" s="19" t="str">
        <f>IFERROR(VLOOKUP(D40,'7月'!$H$3:$T$50,7,FALSE),"")</f>
        <v/>
      </c>
      <c r="AG40" s="5" t="str">
        <f>IFERROR(VLOOKUP(D40,'7月'!$H$3:$T$50,2,FALSE),"")</f>
        <v/>
      </c>
      <c r="AH40" s="5" t="str">
        <f>IFERROR(VLOOKUP(D40,'7月'!$H$3:$T$50,8,FALSE)&amp;"","")</f>
        <v/>
      </c>
      <c r="AI40" s="5" t="str">
        <f>IFERROR(VLOOKUP(D40,'7月'!$H$3:$R$50,9,FALSE)&amp;"","")</f>
        <v/>
      </c>
      <c r="AJ40" s="5" t="str">
        <f>IFERROR(VLOOKUP(D40,'7月'!$H$3:$R$50,10,FALSE)&amp;"","")</f>
        <v/>
      </c>
      <c r="AK40" s="5" t="str">
        <f>IFERROR(VLOOKUP(D40,'7月'!$H$3:$R$50,11,FALSE)&amp;"","")</f>
        <v/>
      </c>
      <c r="AL40" s="5">
        <f>_xlfn.XLOOKUP(D40,'7月'!$H$3:$H$50,'7月'!$B$3:$B$50,0)</f>
        <v>0</v>
      </c>
      <c r="AM40" s="158">
        <f t="shared" ref="AM40" si="42">IFERROR(AE40+AL40,0)</f>
        <v>0</v>
      </c>
      <c r="AN40" s="19">
        <f>IFERROR(VLOOKUP(D40,'8月'!$H$3:$T$50,7,FALSE),"")</f>
        <v>119</v>
      </c>
      <c r="AO40" s="5">
        <f>IFERROR(VLOOKUP(D40,'8月'!$H$3:$T$50,2,FALSE),"")</f>
        <v>36</v>
      </c>
      <c r="AP40" s="5" t="str">
        <f>IFERROR(VLOOKUP(D40,'8月'!$H$3:$T$50,8,FALSE)&amp;"","")</f>
        <v>83</v>
      </c>
      <c r="AQ40" s="160" t="str">
        <f>IFERROR(VLOOKUP(D40,'8月'!$H$3:$R$50,9,FALSE)&amp;"","")</f>
        <v/>
      </c>
      <c r="AR40" s="160" t="str">
        <f>IFERROR(VLOOKUP(D40,'8月'!$H$3:$R$50,10,FALSE)&amp;"","")</f>
        <v/>
      </c>
      <c r="AS40" s="160" t="str">
        <f>IFERROR(VLOOKUP(D40,'8月'!$H$3:$R$50,11,FALSE)&amp;"","")</f>
        <v/>
      </c>
      <c r="AT40" s="5">
        <f>_xlfn.XLOOKUP(D40,'8月'!$H$3:$H$50,'8月'!$B$3:$B$50,0)</f>
        <v>1</v>
      </c>
      <c r="AU40" s="158">
        <f t="shared" si="2"/>
        <v>1</v>
      </c>
      <c r="AV40" s="19" t="str">
        <f>IFERROR(VLOOKUP(D40,'9月'!$H$3:$T$50,7,FALSE),"")</f>
        <v/>
      </c>
      <c r="AW40" s="5" t="str">
        <f>IFERROR(VLOOKUP(D40,'9月'!$H$3:$T$50,2,FALSE),"")</f>
        <v/>
      </c>
      <c r="AX40" s="5" t="str">
        <f>IFERROR(VLOOKUP(D40,'9月'!$H$3:$T$50,8,FALSE)&amp;"","")</f>
        <v/>
      </c>
      <c r="AY40" s="5" t="str">
        <f>IFERROR(VLOOKUP(D40,'9月'!$H$3:$R$50,9,FALSE)&amp;"","")</f>
        <v/>
      </c>
      <c r="AZ40" s="160" t="str">
        <f>IFERROR(VLOOKUP(D40,'9月'!$H$3:$R$50,10,FALSE)&amp;"","")</f>
        <v/>
      </c>
      <c r="BA40" s="160" t="str">
        <f>IFERROR(VLOOKUP(D40,'9月'!$H$3:$R$50,11,FALSE)&amp;"","")</f>
        <v/>
      </c>
      <c r="BB40" s="5">
        <f>_xlfn.XLOOKUP(D40,'9月'!$H$3:$H$50,'8月'!$B$3:$B$50,0)</f>
        <v>0</v>
      </c>
      <c r="BC40" s="158">
        <f>IFERROR(AU40+BB40,0)</f>
        <v>1</v>
      </c>
      <c r="BD40" s="19">
        <f>IFERROR(VLOOKUP(D40,'10月'!$H$3:$T$50,7,FALSE),"")</f>
        <v>117</v>
      </c>
      <c r="BE40" s="5">
        <f>IFERROR(VLOOKUP(D40,'10月'!$H$3:$T$50,2,FALSE),"")</f>
        <v>36</v>
      </c>
      <c r="BF40" s="5" t="str">
        <f>IFERROR(VLOOKUP(D40,'10月'!$H$3:$T$50,8,FALSE)&amp;"","")</f>
        <v>81</v>
      </c>
      <c r="BG40" s="5" t="str">
        <f>IFERROR(VLOOKUP(D40,'10月'!$H$3:$R$50,9,FALSE)&amp;"","")</f>
        <v/>
      </c>
      <c r="BH40" s="160" t="str">
        <f>IFERROR(VLOOKUP(D40,'10月'!$H$3:$R$50,10,FALSE)&amp;"","")</f>
        <v>6,14</v>
      </c>
      <c r="BI40" s="160" t="str">
        <f>IFERROR(VLOOKUP(D40,'10月'!$H$3:$R$50,11,FALSE)&amp;"","")</f>
        <v/>
      </c>
      <c r="BJ40" s="5">
        <f>_xlfn.XLOOKUP(D40,'10月'!$H$3:$H$50,'8月'!$B$3:$B$50,0)</f>
        <v>1</v>
      </c>
      <c r="BK40" s="160">
        <f>BC40+BJ40</f>
        <v>2</v>
      </c>
      <c r="BL40" s="162"/>
      <c r="BM40" s="126" t="str">
        <f>H40</f>
        <v/>
      </c>
      <c r="BN40" s="127" t="str">
        <f>P40</f>
        <v/>
      </c>
      <c r="BO40" s="127" t="str">
        <f>X40</f>
        <v/>
      </c>
      <c r="BP40" s="127"/>
      <c r="BQ40" s="127">
        <f t="shared" si="11"/>
        <v>119</v>
      </c>
      <c r="BR40" s="127" t="str">
        <f t="shared" si="12"/>
        <v/>
      </c>
      <c r="BS40" s="127">
        <f t="shared" si="13"/>
        <v>117</v>
      </c>
      <c r="BT40" s="155">
        <f>IFERROR(AVERAGE(BM40,BN40,BO40,BP40,BQ40,BR40,BS40),"-")</f>
        <v>118</v>
      </c>
      <c r="BU40" s="128">
        <f>IFERROR(MIN(((BT40-72)*0.8),36),"-")</f>
        <v>36</v>
      </c>
      <c r="BV40" s="466"/>
      <c r="BW40" s="16"/>
      <c r="BX40" s="4"/>
    </row>
    <row r="41" spans="1:76" ht="20.5" customHeight="1">
      <c r="A41" s="24">
        <f t="shared" si="23"/>
        <v>38</v>
      </c>
      <c r="B41" s="75" t="s">
        <v>148</v>
      </c>
      <c r="C41" s="76" t="s">
        <v>61</v>
      </c>
      <c r="D41" s="447" t="s">
        <v>680</v>
      </c>
      <c r="E41" s="340" t="s">
        <v>40</v>
      </c>
      <c r="F41" s="341">
        <v>31</v>
      </c>
      <c r="G41" s="5" t="s">
        <v>479</v>
      </c>
      <c r="H41" s="19">
        <f>IFERROR(VLOOKUP(D41,'4月'!$H$3:$T$46,7,FALSE),"")</f>
        <v>107</v>
      </c>
      <c r="I41" s="5">
        <f>IFERROR(VLOOKUP(D41,'4月'!$H$3:$T$46,2,FALSE),"")</f>
        <v>33</v>
      </c>
      <c r="J41" s="388" t="str">
        <f>IFERROR(VLOOKUP(D41,'4月'!$H$3:$T$46,8,FALSE)&amp;"","")</f>
        <v>74</v>
      </c>
      <c r="K41" s="5" t="str">
        <f>IFERROR(VLOOKUP(D41,'4月'!$H$3:$R$44,9,FALSE)&amp;"","")</f>
        <v/>
      </c>
      <c r="L41" s="5" t="str">
        <f>IFERROR(VLOOKUP(D41,'4月'!$H$3:$R$44,10,FALSE)&amp;"","")</f>
        <v/>
      </c>
      <c r="M41" s="83"/>
      <c r="N41" s="5">
        <f>IFERROR(VLOOKUP(D41,'4月'!$H$3:$T$46,13,FALSE),0)</f>
        <v>15</v>
      </c>
      <c r="O41" s="158">
        <f t="shared" ref="O41:O42" si="43">N41</f>
        <v>15</v>
      </c>
      <c r="P41" s="19">
        <f>IFERROR(VLOOKUP(D41,'5月'!$H$3:$T$50,7,FALSE),"")</f>
        <v>108</v>
      </c>
      <c r="Q41" s="26">
        <f>IFERROR(VLOOKUP(D41,'5月'!$H$3:$T$50,2,FALSE),"")</f>
        <v>31</v>
      </c>
      <c r="R41" s="5" t="str">
        <f>IFERROR(VLOOKUP(D41,'5月'!$H$3:$T$50,8,FALSE)&amp;"","")</f>
        <v>77</v>
      </c>
      <c r="S41" s="5" t="str">
        <f>IFERROR(VLOOKUP(D41,'5月'!$H$3:$R$50,9,FALSE)&amp;"","")</f>
        <v/>
      </c>
      <c r="T41" s="5" t="str">
        <f>IFERROR(VLOOKUP(D41,'5月'!$H$3:$R$50,10,FALSE)&amp;"","")</f>
        <v/>
      </c>
      <c r="U41" s="5" t="str">
        <f>IFERROR(VLOOKUP(D41,'5月'!$H$3:$R$50,11,FALSE)&amp;"","")</f>
        <v/>
      </c>
      <c r="V41" s="5">
        <f>_xlfn.XLOOKUP(D41,'5月'!$H$3:$H$50,'5月'!$B$3:$B$50,0)</f>
        <v>1</v>
      </c>
      <c r="W41" s="158">
        <f t="shared" ref="W41" si="44">IFERROR(O41+V41,0)</f>
        <v>16</v>
      </c>
      <c r="X41" s="19" t="str">
        <f>IFERROR(VLOOKUP(D41,'6月'!$H$3:$T$50,7,FALSE),"")</f>
        <v/>
      </c>
      <c r="Y41" s="26" t="str">
        <f>IFERROR(VLOOKUP(D41,'6月'!$H$3:$T$50,2,FALSE),"")</f>
        <v/>
      </c>
      <c r="Z41" s="5" t="str">
        <f>IFERROR(VLOOKUP(D41,'6月'!$H$3:$T$50,8,FALSE)&amp;"","")</f>
        <v/>
      </c>
      <c r="AA41" s="5" t="str">
        <f>IFERROR(VLOOKUP(D41,'6月'!$H$3:$R$50,9,FALSE)&amp;"","")</f>
        <v/>
      </c>
      <c r="AB41" s="5" t="str">
        <f>IFERROR(VLOOKUP(D41,'6月'!$H$3:$R$50,10,FALSE)&amp;"","")</f>
        <v/>
      </c>
      <c r="AC41" s="5" t="str">
        <f>IFERROR(VLOOKUP(D41,'6月'!$H$3:$R$50,11,FALSE)&amp;"","")</f>
        <v/>
      </c>
      <c r="AD41" s="5">
        <f>_xlfn.XLOOKUP(D41,'6月'!$H$3:$H$50,'6月'!$B$3:$B$50,0)</f>
        <v>0</v>
      </c>
      <c r="AE41" s="158">
        <f t="shared" ref="AE41:AE42" si="45">IFERROR(AD41+W41,0)</f>
        <v>16</v>
      </c>
      <c r="AF41" s="19">
        <f>IFERROR(VLOOKUP(D41,'7月'!$H$3:$T$50,7,FALSE),"")</f>
        <v>98</v>
      </c>
      <c r="AG41" s="5">
        <f>IFERROR(VLOOKUP(D41,'7月'!$H$3:$T$50,2,FALSE),"")</f>
        <v>31</v>
      </c>
      <c r="AH41" s="5" t="str">
        <f>IFERROR(VLOOKUP(D41,'7月'!$H$3:$T$50,8,FALSE)&amp;"","")</f>
        <v>67</v>
      </c>
      <c r="AI41" s="5" t="str">
        <f>IFERROR(VLOOKUP(D41,'7月'!$H$3:$R$50,9,FALSE)&amp;"","")</f>
        <v/>
      </c>
      <c r="AJ41" s="5" t="str">
        <f>IFERROR(VLOOKUP(D41,'7月'!$H$3:$R$50,10,FALSE)&amp;"","")</f>
        <v/>
      </c>
      <c r="AK41" s="5" t="str">
        <f>IFERROR(VLOOKUP(D41,'7月'!$H$3:$R$50,11,FALSE)&amp;"","")</f>
        <v/>
      </c>
      <c r="AL41" s="5">
        <f>_xlfn.XLOOKUP(D41,'7月'!$H$3:$H$50,'7月'!$B$3:$B$50,0)</f>
        <v>12</v>
      </c>
      <c r="AM41" s="158">
        <f t="shared" si="6"/>
        <v>28</v>
      </c>
      <c r="AN41" s="19">
        <f>IFERROR(VLOOKUP(D41,'8月'!$H$3:$T$50,7,FALSE),"")</f>
        <v>104</v>
      </c>
      <c r="AO41" s="5">
        <f>IFERROR(VLOOKUP(D41,'8月'!$H$3:$T$50,2,FALSE),"")</f>
        <v>31</v>
      </c>
      <c r="AP41" s="5" t="str">
        <f>IFERROR(VLOOKUP(D41,'8月'!$H$3:$T$50,8,FALSE)&amp;"","")</f>
        <v>73</v>
      </c>
      <c r="AQ41" s="160" t="str">
        <f>IFERROR(VLOOKUP(D41,'8月'!$H$3:$R$50,9,FALSE)&amp;"","")</f>
        <v/>
      </c>
      <c r="AR41" s="160" t="str">
        <f>IFERROR(VLOOKUP(D41,'8月'!$H$3:$R$50,10,FALSE)&amp;"","")</f>
        <v/>
      </c>
      <c r="AS41" s="160" t="str">
        <f>IFERROR(VLOOKUP(D41,'8月'!$H$3:$R$50,11,FALSE)&amp;"","")</f>
        <v/>
      </c>
      <c r="AT41" s="5">
        <f>_xlfn.XLOOKUP(D41,'8月'!$H$3:$H$50,'8月'!$B$3:$B$50,0)</f>
        <v>7</v>
      </c>
      <c r="AU41" s="158">
        <f t="shared" si="2"/>
        <v>35</v>
      </c>
      <c r="AV41" s="19">
        <f>IFERROR(VLOOKUP(D41,'9月'!$H$3:$T$50,7,FALSE),"")</f>
        <v>105</v>
      </c>
      <c r="AW41" s="5">
        <f>IFERROR(VLOOKUP(D41,'9月'!$H$3:$T$50,2,FALSE),"")</f>
        <v>31</v>
      </c>
      <c r="AX41" s="5" t="str">
        <f>IFERROR(VLOOKUP(D41,'9月'!$H$3:$T$50,8,FALSE)&amp;"","")</f>
        <v>74</v>
      </c>
      <c r="AY41" s="5" t="str">
        <f>IFERROR(VLOOKUP(D41,'9月'!$H$3:$R$50,9,FALSE)&amp;"","")</f>
        <v/>
      </c>
      <c r="AZ41" s="160" t="str">
        <f>IFERROR(VLOOKUP(D41,'9月'!$H$3:$R$50,10,FALSE)&amp;"","")</f>
        <v/>
      </c>
      <c r="BA41" s="160" t="str">
        <f>IFERROR(VLOOKUP(D41,'9月'!$H$3:$R$50,11,FALSE)&amp;"","")</f>
        <v/>
      </c>
      <c r="BB41" s="5">
        <f>_xlfn.XLOOKUP(D41,'9月'!$H$3:$H$50,'8月'!$B$3:$B$50,0)</f>
        <v>7</v>
      </c>
      <c r="BC41" s="158">
        <f t="shared" si="3"/>
        <v>42</v>
      </c>
      <c r="BD41" s="19">
        <f>IFERROR(VLOOKUP(D41,'10月'!$H$3:$T$50,7,FALSE),"")</f>
        <v>115</v>
      </c>
      <c r="BE41" s="5">
        <f>IFERROR(VLOOKUP(D41,'10月'!$H$3:$T$50,2,FALSE),"")</f>
        <v>31</v>
      </c>
      <c r="BF41" s="5" t="str">
        <f>IFERROR(VLOOKUP(D41,'10月'!$H$3:$T$50,8,FALSE)&amp;"","")</f>
        <v>84</v>
      </c>
      <c r="BG41" s="5" t="str">
        <f>IFERROR(VLOOKUP(D41,'10月'!$H$3:$R$50,9,FALSE)&amp;"","")</f>
        <v/>
      </c>
      <c r="BH41" s="160" t="str">
        <f>IFERROR(VLOOKUP(D41,'10月'!$H$3:$R$50,10,FALSE)&amp;"","")</f>
        <v/>
      </c>
      <c r="BI41" s="160" t="str">
        <f>IFERROR(VLOOKUP(D41,'10月'!$H$3:$R$50,11,FALSE)&amp;"","")</f>
        <v/>
      </c>
      <c r="BJ41" s="5">
        <f>_xlfn.XLOOKUP(D41,'10月'!$H$3:$H$50,'8月'!$B$3:$B$50,0)</f>
        <v>1</v>
      </c>
      <c r="BK41" s="160">
        <f t="shared" si="4"/>
        <v>43</v>
      </c>
      <c r="BL41" s="162"/>
      <c r="BM41" s="126">
        <f t="shared" si="7"/>
        <v>107</v>
      </c>
      <c r="BN41" s="127">
        <f t="shared" si="8"/>
        <v>108</v>
      </c>
      <c r="BO41" s="127" t="str">
        <f t="shared" si="9"/>
        <v/>
      </c>
      <c r="BP41" s="127">
        <f t="shared" si="10"/>
        <v>98</v>
      </c>
      <c r="BQ41" s="127">
        <f t="shared" si="11"/>
        <v>104</v>
      </c>
      <c r="BR41" s="127">
        <f t="shared" si="12"/>
        <v>105</v>
      </c>
      <c r="BS41" s="127">
        <f t="shared" si="13"/>
        <v>115</v>
      </c>
      <c r="BT41" s="155">
        <f t="shared" ref="BT41" si="46">IFERROR(AVERAGE(BM41,BN41,BO41,BP41,BQ41,BR41,BS41),"-")</f>
        <v>106.16666666666667</v>
      </c>
      <c r="BU41" s="128">
        <f t="shared" si="15"/>
        <v>27.333333333333339</v>
      </c>
      <c r="BV41" s="466"/>
      <c r="BW41" s="4"/>
      <c r="BX41" s="4"/>
    </row>
    <row r="42" spans="1:76" ht="20.5" customHeight="1">
      <c r="A42" s="24">
        <f t="shared" si="23"/>
        <v>39</v>
      </c>
      <c r="B42" s="75" t="s">
        <v>140</v>
      </c>
      <c r="C42" s="76" t="s">
        <v>118</v>
      </c>
      <c r="D42" s="447" t="s">
        <v>679</v>
      </c>
      <c r="E42" s="340" t="s">
        <v>40</v>
      </c>
      <c r="F42" s="343">
        <v>33</v>
      </c>
      <c r="G42" s="5"/>
      <c r="H42" s="19">
        <f>IFERROR(VLOOKUP(D42,'4月'!$H$3:$T$46,7,FALSE),"")</f>
        <v>115</v>
      </c>
      <c r="I42" s="5">
        <f>IFERROR(VLOOKUP(D42,'4月'!$H$3:$T$46,2,FALSE),"")</f>
        <v>33</v>
      </c>
      <c r="J42" s="5" t="str">
        <f>IFERROR(VLOOKUP(D42,'4月'!$H$3:$T$46,8,FALSE)&amp;"","")</f>
        <v>82</v>
      </c>
      <c r="K42" s="5" t="str">
        <f>IFERROR(VLOOKUP(D42,'4月'!$H$3:$R$44,9,FALSE)&amp;"","")</f>
        <v/>
      </c>
      <c r="L42" s="5" t="str">
        <f>IFERROR(VLOOKUP(D42,'4月'!$H$3:$R$44,10,FALSE)&amp;"","")</f>
        <v/>
      </c>
      <c r="M42" s="5" t="str">
        <f>IFERROR(VLOOKUP(D42,'4月'!$H$3:$R$44,11,FALSE)&amp;"","")</f>
        <v/>
      </c>
      <c r="N42" s="5">
        <f>IFERROR(VLOOKUP(D42,'4月'!$H$3:$T$46,13,FALSE),0)</f>
        <v>1</v>
      </c>
      <c r="O42" s="158">
        <f t="shared" si="43"/>
        <v>1</v>
      </c>
      <c r="P42" s="19">
        <f>IFERROR(VLOOKUP(D42,'5月'!$H$3:$T$50,7,FALSE),"")</f>
        <v>105</v>
      </c>
      <c r="Q42" s="26">
        <f>IFERROR(VLOOKUP(D42,'5月'!$H$3:$T$50,2,FALSE),"")</f>
        <v>33</v>
      </c>
      <c r="R42" s="5" t="str">
        <f>IFERROR(VLOOKUP(D42,'5月'!$H$3:$T$50,8,FALSE)&amp;"","")</f>
        <v>72</v>
      </c>
      <c r="S42" s="5" t="str">
        <f>IFERROR(VLOOKUP(D42,'5月'!$H$3:$R$50,9,FALSE)&amp;"","")</f>
        <v/>
      </c>
      <c r="T42" s="5" t="str">
        <f>IFERROR(VLOOKUP(D42,'5月'!$H$3:$R$50,10,FALSE)&amp;"","")</f>
        <v/>
      </c>
      <c r="U42" s="5" t="str">
        <f>IFERROR(VLOOKUP(D42,'5月'!$H$3:$R$50,11,FALSE)&amp;"","")</f>
        <v/>
      </c>
      <c r="V42" s="5">
        <f>_xlfn.XLOOKUP(D42,'5月'!$H$3:$H$50,'5月'!$B$3:$B$50,0)</f>
        <v>12</v>
      </c>
      <c r="W42" s="158">
        <f t="shared" si="1"/>
        <v>13</v>
      </c>
      <c r="X42" s="19">
        <f>IFERROR(VLOOKUP(D42,'6月'!$H$3:$T$50,7,FALSE),"")</f>
        <v>107</v>
      </c>
      <c r="Y42" s="26">
        <f>IFERROR(VLOOKUP(D42,'6月'!$H$3:$T$50,2,FALSE),"")</f>
        <v>33</v>
      </c>
      <c r="Z42" s="5" t="str">
        <f>IFERROR(VLOOKUP(D42,'6月'!$H$3:$T$50,8,FALSE)&amp;"","")</f>
        <v>74</v>
      </c>
      <c r="AA42" s="5" t="str">
        <f>IFERROR(VLOOKUP(D42,'6月'!$H$3:$R$50,9,FALSE)&amp;"","")</f>
        <v/>
      </c>
      <c r="AB42" s="5" t="str">
        <f>IFERROR(VLOOKUP(D42,'6月'!$H$3:$R$50,10,FALSE)&amp;"","")</f>
        <v/>
      </c>
      <c r="AC42" s="5" t="str">
        <f>IFERROR(VLOOKUP(D42,'6月'!$H$3:$R$50,11,FALSE)&amp;"","")</f>
        <v/>
      </c>
      <c r="AD42" s="5">
        <f>_xlfn.XLOOKUP(D42,'6月'!$H$3:$H$50,'6月'!$B$3:$B$50,0)</f>
        <v>4</v>
      </c>
      <c r="AE42" s="158">
        <f t="shared" si="45"/>
        <v>17</v>
      </c>
      <c r="AF42" s="19">
        <f>IFERROR(VLOOKUP(D42,'7月'!$H$3:$T$50,7,FALSE),"")</f>
        <v>118</v>
      </c>
      <c r="AG42" s="5">
        <f>IFERROR(VLOOKUP(D42,'7月'!$H$3:$T$50,2,FALSE),"")</f>
        <v>33</v>
      </c>
      <c r="AH42" s="5" t="str">
        <f>IFERROR(VLOOKUP(D42,'7月'!$H$3:$T$50,8,FALSE)&amp;"","")</f>
        <v>85</v>
      </c>
      <c r="AI42" s="5" t="str">
        <f>IFERROR(VLOOKUP(D42,'7月'!$H$3:$R$50,9,FALSE)&amp;"","")</f>
        <v/>
      </c>
      <c r="AJ42" s="5" t="str">
        <f>IFERROR(VLOOKUP(D42,'7月'!$H$3:$R$50,10,FALSE)&amp;"","")</f>
        <v/>
      </c>
      <c r="AK42" s="5" t="str">
        <f>IFERROR(VLOOKUP(D42,'7月'!$H$3:$R$50,11,FALSE)&amp;"","")</f>
        <v/>
      </c>
      <c r="AL42" s="5">
        <f>_xlfn.XLOOKUP(D42,'7月'!$H$3:$H$50,'7月'!$B$3:$B$50,0)</f>
        <v>1</v>
      </c>
      <c r="AM42" s="158">
        <f t="shared" si="6"/>
        <v>18</v>
      </c>
      <c r="AN42" s="19">
        <f>IFERROR(VLOOKUP(D42,'8月'!$H$3:$T$50,7,FALSE),"")</f>
        <v>119</v>
      </c>
      <c r="AO42" s="5">
        <f>IFERROR(VLOOKUP(D42,'8月'!$H$3:$T$50,2,FALSE),"")</f>
        <v>33</v>
      </c>
      <c r="AP42" s="5" t="str">
        <f>IFERROR(VLOOKUP(D42,'8月'!$H$3:$T$50,8,FALSE)&amp;"","")</f>
        <v>86</v>
      </c>
      <c r="AQ42" s="160" t="str">
        <f>IFERROR(VLOOKUP(D42,'8月'!$H$3:$R$50,9,FALSE)&amp;"","")</f>
        <v/>
      </c>
      <c r="AR42" s="160" t="str">
        <f>IFERROR(VLOOKUP(D42,'8月'!$H$3:$R$50,10,FALSE)&amp;"","")</f>
        <v/>
      </c>
      <c r="AS42" s="160" t="str">
        <f>IFERROR(VLOOKUP(D42,'8月'!$H$3:$R$50,11,FALSE)&amp;"","")</f>
        <v/>
      </c>
      <c r="AT42" s="5">
        <f>_xlfn.XLOOKUP(D42,'8月'!$H$3:$H$50,'8月'!$B$3:$B$50,0)</f>
        <v>1</v>
      </c>
      <c r="AU42" s="158">
        <f t="shared" si="2"/>
        <v>19</v>
      </c>
      <c r="AV42" s="19">
        <f>IFERROR(VLOOKUP(D42,'9月'!$H$3:$T$50,7,FALSE),"")</f>
        <v>119</v>
      </c>
      <c r="AW42" s="5">
        <f>IFERROR(VLOOKUP(D42,'9月'!$H$3:$T$50,2,FALSE),"")</f>
        <v>33</v>
      </c>
      <c r="AX42" s="5" t="str">
        <f>IFERROR(VLOOKUP(D42,'9月'!$H$3:$T$50,8,FALSE)&amp;"","")</f>
        <v>86</v>
      </c>
      <c r="AY42" s="5" t="str">
        <f>IFERROR(VLOOKUP(D42,'9月'!$H$3:$R$50,9,FALSE)&amp;"","")</f>
        <v/>
      </c>
      <c r="AZ42" s="160" t="str">
        <f>IFERROR(VLOOKUP(D42,'9月'!$H$3:$R$50,10,FALSE)&amp;"","")</f>
        <v/>
      </c>
      <c r="BA42" s="160" t="str">
        <f>IFERROR(VLOOKUP(D42,'9月'!$H$3:$R$50,11,FALSE)&amp;"","")</f>
        <v/>
      </c>
      <c r="BB42" s="5">
        <f>_xlfn.XLOOKUP(D42,'9月'!$H$3:$H$50,'8月'!$B$3:$B$50,0)</f>
        <v>1</v>
      </c>
      <c r="BC42" s="158">
        <f t="shared" si="3"/>
        <v>20</v>
      </c>
      <c r="BD42" s="19">
        <f>IFERROR(VLOOKUP(D42,'10月'!$H$3:$T$50,7,FALSE),"")</f>
        <v>119</v>
      </c>
      <c r="BE42" s="5">
        <f>IFERROR(VLOOKUP(D42,'10月'!$H$3:$T$50,2,FALSE),"")</f>
        <v>33</v>
      </c>
      <c r="BF42" s="5" t="str">
        <f>IFERROR(VLOOKUP(D42,'10月'!$H$3:$T$50,8,FALSE)&amp;"","")</f>
        <v>86</v>
      </c>
      <c r="BG42" s="5" t="str">
        <f>IFERROR(VLOOKUP(D42,'10月'!$H$3:$R$50,9,FALSE)&amp;"","")</f>
        <v/>
      </c>
      <c r="BH42" s="160" t="str">
        <f>IFERROR(VLOOKUP(D42,'10月'!$H$3:$R$50,10,FALSE)&amp;"","")</f>
        <v/>
      </c>
      <c r="BI42" s="160" t="str">
        <f>IFERROR(VLOOKUP(D42,'10月'!$H$3:$R$50,11,FALSE)&amp;"","")</f>
        <v/>
      </c>
      <c r="BJ42" s="5">
        <f>_xlfn.XLOOKUP(D42,'10月'!$H$3:$H$50,'8月'!$B$3:$B$50,0)</f>
        <v>1</v>
      </c>
      <c r="BK42" s="160">
        <f t="shared" si="4"/>
        <v>21</v>
      </c>
      <c r="BL42" s="162"/>
      <c r="BM42" s="126">
        <f t="shared" si="7"/>
        <v>115</v>
      </c>
      <c r="BN42" s="127">
        <f t="shared" si="8"/>
        <v>105</v>
      </c>
      <c r="BO42" s="127">
        <f t="shared" si="9"/>
        <v>107</v>
      </c>
      <c r="BP42" s="127">
        <f t="shared" si="10"/>
        <v>118</v>
      </c>
      <c r="BQ42" s="127">
        <f t="shared" si="11"/>
        <v>119</v>
      </c>
      <c r="BR42" s="127">
        <f t="shared" si="12"/>
        <v>119</v>
      </c>
      <c r="BS42" s="127">
        <f t="shared" si="13"/>
        <v>119</v>
      </c>
      <c r="BT42" s="155">
        <f t="shared" si="14"/>
        <v>114.57142857142857</v>
      </c>
      <c r="BU42" s="128">
        <f t="shared" si="15"/>
        <v>34.057142857142857</v>
      </c>
      <c r="BV42" s="466"/>
      <c r="BW42" s="4"/>
      <c r="BX42" s="4"/>
    </row>
    <row r="43" spans="1:76" ht="20.5" customHeight="1">
      <c r="A43" s="24">
        <f t="shared" si="23"/>
        <v>40</v>
      </c>
      <c r="B43" s="75" t="s">
        <v>138</v>
      </c>
      <c r="C43" s="76" t="s">
        <v>116</v>
      </c>
      <c r="D43" s="447" t="s">
        <v>678</v>
      </c>
      <c r="E43" s="340" t="s">
        <v>40</v>
      </c>
      <c r="F43" s="343">
        <v>17</v>
      </c>
      <c r="G43" s="125" t="s">
        <v>756</v>
      </c>
      <c r="H43" s="19">
        <f>IFERROR(VLOOKUP(D43,'4月'!$H$3:$T$46,7,FALSE),"")</f>
        <v>101</v>
      </c>
      <c r="I43" s="5">
        <f>IFERROR(VLOOKUP(D43,'4月'!$H$3:$T$46,2,FALSE),"")</f>
        <v>24</v>
      </c>
      <c r="J43" s="5" t="str">
        <f>IFERROR(VLOOKUP(D43,'4月'!$H$3:$T$46,8,FALSE)&amp;"","")</f>
        <v>77</v>
      </c>
      <c r="K43" s="5" t="str">
        <f>IFERROR(VLOOKUP(D43,'4月'!$H$3:$R$44,9,FALSE)&amp;"","")</f>
        <v/>
      </c>
      <c r="L43" s="5" t="str">
        <f>IFERROR(VLOOKUP(D43,'4月'!$H$3:$R$44,10,FALSE)&amp;"","")</f>
        <v/>
      </c>
      <c r="M43" s="5" t="str">
        <f>IFERROR(VLOOKUP(D43,'4月'!$H$3:$R$44,11,FALSE)&amp;"","")</f>
        <v>8</v>
      </c>
      <c r="N43" s="5">
        <f>IFERROR(VLOOKUP(D43,'4月'!$H$3:$T$46,13,FALSE),0)</f>
        <v>7</v>
      </c>
      <c r="O43" s="158">
        <f t="shared" si="0"/>
        <v>7</v>
      </c>
      <c r="P43" s="19">
        <f>IFERROR(VLOOKUP(D43,'5月'!$H$3:$T$50,7,FALSE),"")</f>
        <v>105</v>
      </c>
      <c r="Q43" s="26">
        <f>IFERROR(VLOOKUP(D43,'5月'!$H$3:$T$50,2,FALSE),"")</f>
        <v>24</v>
      </c>
      <c r="R43" s="5" t="str">
        <f>IFERROR(VLOOKUP(D43,'5月'!$H$3:$T$50,8,FALSE)&amp;"","")</f>
        <v>81</v>
      </c>
      <c r="S43" s="5" t="str">
        <f>IFERROR(VLOOKUP(D43,'5月'!$H$3:$R$50,9,FALSE)&amp;"","")</f>
        <v>5</v>
      </c>
      <c r="T43" s="5" t="str">
        <f>IFERROR(VLOOKUP(D43,'5月'!$H$3:$R$50,10,FALSE)&amp;"","")</f>
        <v/>
      </c>
      <c r="U43" s="5" t="str">
        <f>IFERROR(VLOOKUP(D43,'5月'!$H$3:$R$50,11,FALSE)&amp;"","")</f>
        <v>2</v>
      </c>
      <c r="V43" s="5">
        <f>_xlfn.XLOOKUP(D43,'5月'!$H$3:$H$50,'5月'!$B$3:$B$50,0)</f>
        <v>1</v>
      </c>
      <c r="W43" s="158">
        <f t="shared" si="1"/>
        <v>8</v>
      </c>
      <c r="X43" s="19">
        <f>IFERROR(VLOOKUP(D43,'6月'!$H$3:$T$50,7,FALSE),"")</f>
        <v>97</v>
      </c>
      <c r="Y43" s="26">
        <f>IFERROR(VLOOKUP(D43,'6月'!$H$3:$T$50,2,FALSE),"")</f>
        <v>24</v>
      </c>
      <c r="Z43" s="5" t="str">
        <f>IFERROR(VLOOKUP(D43,'6月'!$H$3:$T$50,8,FALSE)&amp;"","")</f>
        <v>73</v>
      </c>
      <c r="AA43" s="5" t="str">
        <f>IFERROR(VLOOKUP(D43,'6月'!$H$3:$R$50,9,FALSE)&amp;"","")</f>
        <v/>
      </c>
      <c r="AB43" s="5" t="str">
        <f>IFERROR(VLOOKUP(D43,'6月'!$H$3:$R$50,10,FALSE)&amp;"","")</f>
        <v/>
      </c>
      <c r="AC43" s="5" t="str">
        <f>IFERROR(VLOOKUP(D43,'6月'!$H$3:$R$50,11,FALSE)&amp;"","")</f>
        <v/>
      </c>
      <c r="AD43" s="5">
        <f>_xlfn.XLOOKUP(D43,'6月'!$H$3:$H$50,'6月'!$B$3:$B$50,0)</f>
        <v>6</v>
      </c>
      <c r="AE43" s="158">
        <f t="shared" si="5"/>
        <v>14</v>
      </c>
      <c r="AF43" s="19">
        <f>IFERROR(VLOOKUP(D43,'7月'!$H$3:$T$50,7,FALSE),"")</f>
        <v>95</v>
      </c>
      <c r="AG43" s="5">
        <f>IFERROR(VLOOKUP(D43,'7月'!$H$3:$T$50,2,FALSE),"")</f>
        <v>24</v>
      </c>
      <c r="AH43" s="5" t="str">
        <f>IFERROR(VLOOKUP(D43,'7月'!$H$3:$T$50,8,FALSE)&amp;"","")</f>
        <v>71</v>
      </c>
      <c r="AI43" s="5" t="str">
        <f>IFERROR(VLOOKUP(D43,'7月'!$H$3:$R$50,9,FALSE)&amp;"","")</f>
        <v>17</v>
      </c>
      <c r="AJ43" s="5" t="str">
        <f>IFERROR(VLOOKUP(D43,'7月'!$H$3:$R$50,10,FALSE)&amp;"","")</f>
        <v>3</v>
      </c>
      <c r="AK43" s="5" t="str">
        <f>IFERROR(VLOOKUP(D43,'7月'!$H$3:$R$50,11,FALSE)&amp;"","")</f>
        <v>17</v>
      </c>
      <c r="AL43" s="5">
        <f>_xlfn.XLOOKUP(D43,'7月'!$H$3:$H$50,'7月'!$B$3:$B$50,0)</f>
        <v>7</v>
      </c>
      <c r="AM43" s="158">
        <f t="shared" si="6"/>
        <v>21</v>
      </c>
      <c r="AN43" s="19">
        <f>IFERROR(VLOOKUP(D43,'8月'!$H$3:$T$50,7,FALSE),"")</f>
        <v>96</v>
      </c>
      <c r="AO43" s="5">
        <f>IFERROR(VLOOKUP(D43,'8月'!$H$3:$T$50,2,FALSE),"")</f>
        <v>24</v>
      </c>
      <c r="AP43" s="5" t="str">
        <f>IFERROR(VLOOKUP(D43,'8月'!$H$3:$T$50,8,FALSE)&amp;"","")</f>
        <v>72</v>
      </c>
      <c r="AQ43" s="160" t="str">
        <f>IFERROR(VLOOKUP(D43,'8月'!$H$3:$R$50,9,FALSE)&amp;"","")</f>
        <v/>
      </c>
      <c r="AR43" s="160" t="str">
        <f>IFERROR(VLOOKUP(D43,'8月'!$H$3:$R$50,10,FALSE)&amp;"","")</f>
        <v>12</v>
      </c>
      <c r="AS43" s="160" t="str">
        <f>IFERROR(VLOOKUP(D43,'8月'!$H$3:$R$50,11,FALSE)&amp;"","")</f>
        <v>17</v>
      </c>
      <c r="AT43" s="5">
        <f>_xlfn.XLOOKUP(D43,'8月'!$H$3:$H$50,'8月'!$B$3:$B$50,0)</f>
        <v>12</v>
      </c>
      <c r="AU43" s="158">
        <f t="shared" si="2"/>
        <v>33</v>
      </c>
      <c r="AV43" s="19">
        <f>IFERROR(VLOOKUP(D43,'9月'!$H$3:$T$50,7,FALSE),"")</f>
        <v>90</v>
      </c>
      <c r="AW43" s="5">
        <f>IFERROR(VLOOKUP(D43,'9月'!$H$3:$T$50,2,FALSE),"")</f>
        <v>24</v>
      </c>
      <c r="AX43" s="386" t="str">
        <f>IFERROR(VLOOKUP(D43,'9月'!$H$3:$T$50,8,FALSE)&amp;"","")</f>
        <v>66</v>
      </c>
      <c r="AY43" s="5" t="str">
        <f>IFERROR(VLOOKUP(D43,'9月'!$H$3:$R$50,9,FALSE)&amp;"","")</f>
        <v/>
      </c>
      <c r="AZ43" s="160" t="str">
        <f>IFERROR(VLOOKUP(D43,'9月'!$H$3:$R$50,10,FALSE)&amp;"","")</f>
        <v/>
      </c>
      <c r="BA43" s="160" t="str">
        <f>IFERROR(VLOOKUP(D43,'9月'!$H$3:$R$50,11,FALSE)&amp;"","")</f>
        <v>2</v>
      </c>
      <c r="BB43" s="5">
        <f>_xlfn.XLOOKUP(D43,'9月'!$H$3:$H$50,'8月'!$B$3:$B$50,0)</f>
        <v>21</v>
      </c>
      <c r="BC43" s="158">
        <f t="shared" si="3"/>
        <v>54</v>
      </c>
      <c r="BD43" s="19">
        <f>IFERROR(VLOOKUP(D43,'10月'!$H$3:$T$50,7,FALSE),"")</f>
        <v>103</v>
      </c>
      <c r="BE43" s="5">
        <f>IFERROR(VLOOKUP(D43,'10月'!$H$3:$T$50,2,FALSE),"")</f>
        <v>17</v>
      </c>
      <c r="BF43" s="5" t="str">
        <f>IFERROR(VLOOKUP(D43,'10月'!$H$3:$T$50,8,FALSE)&amp;"","")</f>
        <v>86</v>
      </c>
      <c r="BG43" s="5" t="str">
        <f>IFERROR(VLOOKUP(D43,'10月'!$H$3:$R$50,9,FALSE)&amp;"","")</f>
        <v/>
      </c>
      <c r="BH43" s="160" t="str">
        <f>IFERROR(VLOOKUP(D43,'10月'!$H$3:$R$50,10,FALSE)&amp;"","")</f>
        <v/>
      </c>
      <c r="BI43" s="160" t="str">
        <f>IFERROR(VLOOKUP(D43,'10月'!$H$3:$R$50,11,FALSE)&amp;"","")</f>
        <v/>
      </c>
      <c r="BJ43" s="5">
        <f>_xlfn.XLOOKUP(D43,'10月'!$H$3:$H$50,'8月'!$B$3:$B$50,0)</f>
        <v>1</v>
      </c>
      <c r="BK43" s="160">
        <f t="shared" si="4"/>
        <v>55</v>
      </c>
      <c r="BL43" s="162"/>
      <c r="BM43" s="126">
        <f t="shared" si="7"/>
        <v>101</v>
      </c>
      <c r="BN43" s="127">
        <f t="shared" si="8"/>
        <v>105</v>
      </c>
      <c r="BO43" s="127">
        <f t="shared" si="9"/>
        <v>97</v>
      </c>
      <c r="BP43" s="127">
        <f t="shared" si="10"/>
        <v>95</v>
      </c>
      <c r="BQ43" s="127">
        <f t="shared" si="11"/>
        <v>96</v>
      </c>
      <c r="BR43" s="127">
        <f t="shared" si="12"/>
        <v>90</v>
      </c>
      <c r="BS43" s="127">
        <f t="shared" si="13"/>
        <v>103</v>
      </c>
      <c r="BT43" s="155">
        <f t="shared" si="14"/>
        <v>98.142857142857139</v>
      </c>
      <c r="BU43" s="128">
        <f>IFERROR(MIN((((BT43-72)*0.8)*0.8),36),"-")</f>
        <v>16.73142857142857</v>
      </c>
      <c r="BV43" s="465" t="s">
        <v>773</v>
      </c>
      <c r="BW43" s="4"/>
      <c r="BX43" s="4"/>
    </row>
    <row r="44" spans="1:76" ht="20" customHeight="1">
      <c r="A44" s="24">
        <f t="shared" si="23"/>
        <v>41</v>
      </c>
      <c r="B44" s="76" t="s">
        <v>539</v>
      </c>
      <c r="C44" s="133" t="s">
        <v>533</v>
      </c>
      <c r="D44" s="139" t="s">
        <v>543</v>
      </c>
      <c r="E44" s="244" t="s">
        <v>236</v>
      </c>
      <c r="F44" s="79">
        <v>19</v>
      </c>
      <c r="G44" s="140" t="s">
        <v>759</v>
      </c>
      <c r="H44" s="19" t="str">
        <f>IFERROR(VLOOKUP(D44,'4月'!$H$3:$T$51,7,FALSE),"")</f>
        <v/>
      </c>
      <c r="I44" s="5" t="str">
        <f>IFERROR(VLOOKUP(D44,'4月'!$H$3:$T$51,2,FALSE),"")</f>
        <v/>
      </c>
      <c r="J44" s="5"/>
      <c r="K44" s="5" t="str">
        <f>IFERROR(VLOOKUP(D44,'4月'!$H$3:$R$49,9,FALSE)&amp;"","")</f>
        <v/>
      </c>
      <c r="L44" s="5" t="str">
        <f>IFERROR(VLOOKUP(D44,'4月'!$H$3:$R$49,10,FALSE)&amp;"","")</f>
        <v/>
      </c>
      <c r="M44" s="5" t="str">
        <f>IFERROR(VLOOKUP(D44,'4月'!$H$3:$R$49,11,FALSE)&amp;"","")</f>
        <v/>
      </c>
      <c r="N44" s="5">
        <f>IFERROR(VLOOKUP(D44,'4月'!$H$3:$T$46,13,FALSE),0)</f>
        <v>0</v>
      </c>
      <c r="O44" s="158">
        <f t="shared" ref="O44:O45" si="47">N44</f>
        <v>0</v>
      </c>
      <c r="P44" s="19">
        <f>IFERROR(VLOOKUP(D44,'5月'!$H$3:$T$50,7,FALSE),"")</f>
        <v>90</v>
      </c>
      <c r="Q44" s="26" t="str">
        <f>IFERROR(VLOOKUP(D44,'5月'!$H$3:$T$50,2,FALSE),"")</f>
        <v>Guest</v>
      </c>
      <c r="R44" s="5" t="str">
        <f>IFERROR(VLOOKUP(D44,'5月'!$H$3:$T$50,8,FALSE)&amp;"","")</f>
        <v/>
      </c>
      <c r="S44" s="5" t="str">
        <f>IFERROR(VLOOKUP(D44,'5月'!$H$3:$R$50,9,FALSE)&amp;"","")</f>
        <v/>
      </c>
      <c r="T44" s="5" t="str">
        <f>IFERROR(VLOOKUP(D44,'5月'!$H$3:$R$50,10,FALSE)&amp;"","")</f>
        <v/>
      </c>
      <c r="U44" s="5" t="str">
        <f>IFERROR(VLOOKUP(D44,'5月'!$H$3:$R$50,11,FALSE)&amp;"","")</f>
        <v/>
      </c>
      <c r="V44" s="5">
        <f>_xlfn.XLOOKUP(D44,'5月'!$H$3:$H$50,'5月'!$B$3:$B$50,0)</f>
        <v>0</v>
      </c>
      <c r="W44" s="158">
        <f t="shared" ref="W44:W45" si="48">IFERROR(O44+V44,0)</f>
        <v>0</v>
      </c>
      <c r="X44" s="19">
        <f>IFERROR(VLOOKUP(D44,'6月'!$H$3:$T$50,7,FALSE),"")</f>
        <v>108</v>
      </c>
      <c r="Y44" s="26" t="str">
        <f>IFERROR(VLOOKUP(D44,'6月'!$H$3:$T$50,2,FALSE),"")</f>
        <v>Guest</v>
      </c>
      <c r="Z44" s="5" t="str">
        <f>IFERROR(VLOOKUP(D44,'6月'!$H$3:$T$50,8,FALSE)&amp;"","")</f>
        <v/>
      </c>
      <c r="AA44" s="5" t="str">
        <f>IFERROR(VLOOKUP(D44,'6月'!$H$3:$R$50,9,FALSE)&amp;"","")</f>
        <v/>
      </c>
      <c r="AB44" s="5" t="str">
        <f>IFERROR(VLOOKUP(D44,'6月'!$H$3:$R$50,10,FALSE)&amp;"","")</f>
        <v/>
      </c>
      <c r="AC44" s="5" t="str">
        <f>IFERROR(VLOOKUP(D44,'6月'!$H$3:$R$50,11,FALSE)&amp;"","")</f>
        <v/>
      </c>
      <c r="AD44" s="5">
        <f>_xlfn.XLOOKUP(D44,'6月'!$H$3:$H$50,'6月'!$B$3:$B$50,0)</f>
        <v>0</v>
      </c>
      <c r="AE44" s="158">
        <f t="shared" ref="AE44" si="49">IFERROR(AD44+W44,0)</f>
        <v>0</v>
      </c>
      <c r="AF44" s="19">
        <f>IFERROR(VLOOKUP(D44,'7月'!$H$3:$T$50,7,FALSE),"")</f>
        <v>100</v>
      </c>
      <c r="AG44" s="5">
        <f>IFERROR(VLOOKUP(D44,'7月'!$H$3:$T$50,2,FALSE),"")</f>
        <v>18</v>
      </c>
      <c r="AH44" s="5" t="str">
        <f>IFERROR(VLOOKUP(D44,'7月'!$H$3:$T$50,8,FALSE)&amp;"","")</f>
        <v>82</v>
      </c>
      <c r="AI44" s="5" t="str">
        <f>IFERROR(VLOOKUP(D44,'7月'!$H$3:$R$50,9,FALSE)&amp;"","")</f>
        <v/>
      </c>
      <c r="AJ44" s="5" t="str">
        <f>IFERROR(VLOOKUP(D44,'7月'!$H$3:$R$50,10,FALSE)&amp;"","")</f>
        <v/>
      </c>
      <c r="AK44" s="5" t="str">
        <f>IFERROR(VLOOKUP(D44,'7月'!$H$3:$R$50,11,FALSE)&amp;"","")</f>
        <v/>
      </c>
      <c r="AL44" s="5">
        <f>_xlfn.XLOOKUP(D44,'7月'!$H$3:$H$50,'7月'!$B$3:$B$50,0)</f>
        <v>1</v>
      </c>
      <c r="AM44" s="158">
        <f t="shared" si="6"/>
        <v>1</v>
      </c>
      <c r="AN44" s="19">
        <f>IFERROR(VLOOKUP(D44,'8月'!$H$3:$T$50,7,FALSE),"")</f>
        <v>108</v>
      </c>
      <c r="AO44" s="5">
        <f>IFERROR(VLOOKUP(D44,'8月'!$H$3:$T$50,2,FALSE),"")</f>
        <v>18</v>
      </c>
      <c r="AP44" s="5" t="str">
        <f>IFERROR(VLOOKUP(D44,'8月'!$H$3:$T$50,8,FALSE)&amp;"","")</f>
        <v>90</v>
      </c>
      <c r="AQ44" s="160" t="str">
        <f>IFERROR(VLOOKUP(D44,'8月'!$H$3:$R$50,9,FALSE)&amp;"","")</f>
        <v/>
      </c>
      <c r="AR44" s="160" t="str">
        <f>IFERROR(VLOOKUP(D44,'8月'!$H$3:$R$50,10,FALSE)&amp;"","")</f>
        <v/>
      </c>
      <c r="AS44" s="160" t="str">
        <f>IFERROR(VLOOKUP(D44,'8月'!$H$3:$R$50,11,FALSE)&amp;"","")</f>
        <v/>
      </c>
      <c r="AT44" s="5">
        <f>_xlfn.XLOOKUP(D44,'8月'!$H$3:$H$50,'8月'!$B$3:$B$50,0)</f>
        <v>1</v>
      </c>
      <c r="AU44" s="158">
        <f t="shared" si="2"/>
        <v>2</v>
      </c>
      <c r="AV44" s="19">
        <f>IFERROR(VLOOKUP(D44,'9月'!$H$3:$T$50,7,FALSE),"")</f>
        <v>111</v>
      </c>
      <c r="AW44" s="5">
        <f>IFERROR(VLOOKUP(D44,'9月'!$H$3:$T$50,2,FALSE),"")</f>
        <v>18</v>
      </c>
      <c r="AX44" s="5" t="str">
        <f>IFERROR(VLOOKUP(D44,'9月'!$H$3:$T$50,8,FALSE)&amp;"","")</f>
        <v>93</v>
      </c>
      <c r="AY44" s="5" t="str">
        <f>IFERROR(VLOOKUP(D44,'9月'!$H$3:$R$50,9,FALSE)&amp;"","")</f>
        <v>9</v>
      </c>
      <c r="AZ44" s="160" t="str">
        <f>IFERROR(VLOOKUP(D44,'9月'!$H$3:$R$50,10,FALSE)&amp;"","")</f>
        <v/>
      </c>
      <c r="BA44" s="160" t="str">
        <f>IFERROR(VLOOKUP(D44,'9月'!$H$3:$R$50,11,FALSE)&amp;"","")</f>
        <v/>
      </c>
      <c r="BB44" s="5">
        <f>_xlfn.XLOOKUP(D44,'9月'!$H$3:$H$50,'8月'!$B$3:$B$50,0)</f>
        <v>1</v>
      </c>
      <c r="BC44" s="158">
        <f t="shared" si="3"/>
        <v>3</v>
      </c>
      <c r="BD44" s="19">
        <f>IFERROR(VLOOKUP(D44,'10月'!$H$3:$T$50,7,FALSE),"")</f>
        <v>104</v>
      </c>
      <c r="BE44" s="5">
        <f>IFERROR(VLOOKUP(D44,'10月'!$H$3:$T$50,2,FALSE),"")</f>
        <v>19</v>
      </c>
      <c r="BF44" s="5" t="str">
        <f>IFERROR(VLOOKUP(D44,'10月'!$H$3:$T$50,8,FALSE)&amp;"","")</f>
        <v>85</v>
      </c>
      <c r="BG44" s="5" t="str">
        <f>IFERROR(VLOOKUP(D44,'10月'!$H$3:$R$50,9,FALSE)&amp;"","")</f>
        <v/>
      </c>
      <c r="BH44" s="160" t="str">
        <f>IFERROR(VLOOKUP(D44,'10月'!$H$3:$R$50,10,FALSE)&amp;"","")</f>
        <v/>
      </c>
      <c r="BI44" s="160" t="str">
        <f>IFERROR(VLOOKUP(D44,'10月'!$H$3:$R$50,11,FALSE)&amp;"","")</f>
        <v/>
      </c>
      <c r="BJ44" s="5">
        <f>_xlfn.XLOOKUP(D44,'10月'!$H$3:$H$50,'8月'!$B$3:$B$50,0)</f>
        <v>1</v>
      </c>
      <c r="BK44" s="160">
        <f t="shared" si="4"/>
        <v>4</v>
      </c>
      <c r="BL44" s="162"/>
      <c r="BM44" s="126" t="str">
        <f>H44</f>
        <v/>
      </c>
      <c r="BN44" s="127">
        <f>P44</f>
        <v>90</v>
      </c>
      <c r="BO44" s="145">
        <f>X44</f>
        <v>108</v>
      </c>
      <c r="BP44" s="127">
        <f t="shared" si="10"/>
        <v>100</v>
      </c>
      <c r="BQ44" s="127">
        <f t="shared" si="11"/>
        <v>108</v>
      </c>
      <c r="BR44" s="127">
        <f t="shared" si="12"/>
        <v>111</v>
      </c>
      <c r="BS44" s="127">
        <f t="shared" si="13"/>
        <v>104</v>
      </c>
      <c r="BT44" s="155">
        <f>IFERROR(AVERAGE(BM44,BN44,BO44,BP44,BQ44,BR44,BS44),"-")</f>
        <v>103.5</v>
      </c>
      <c r="BU44" s="128">
        <f>IFERROR(MIN(((BT44-72)*0.8),36),"-")</f>
        <v>25.200000000000003</v>
      </c>
      <c r="BV44" s="466"/>
      <c r="BW44" s="16"/>
      <c r="BX44" s="4"/>
    </row>
    <row r="45" spans="1:76" ht="20.5" customHeight="1">
      <c r="A45" s="24">
        <f t="shared" si="23"/>
        <v>42</v>
      </c>
      <c r="B45" s="345" t="s">
        <v>141</v>
      </c>
      <c r="C45" s="76" t="s">
        <v>121</v>
      </c>
      <c r="D45" s="451" t="s">
        <v>677</v>
      </c>
      <c r="E45" s="340" t="s">
        <v>44</v>
      </c>
      <c r="F45" s="341">
        <v>13</v>
      </c>
      <c r="G45" s="125"/>
      <c r="H45" s="19">
        <f>IFERROR(VLOOKUP(D45,'4月'!$H$3:$T$46,7,FALSE),"")</f>
        <v>94</v>
      </c>
      <c r="I45" s="5">
        <f>IFERROR(VLOOKUP(D45,'4月'!$H$3:$T$46,2,FALSE),"")</f>
        <v>13</v>
      </c>
      <c r="J45" s="5" t="str">
        <f>IFERROR(VLOOKUP(D45,'4月'!$H$3:$T$46,8,FALSE)&amp;"","")</f>
        <v>81</v>
      </c>
      <c r="K45" s="5" t="str">
        <f>IFERROR(VLOOKUP(D45,'4月'!$H$3:$R$44,9,FALSE)&amp;"","")</f>
        <v/>
      </c>
      <c r="L45" s="5" t="str">
        <f>IFERROR(VLOOKUP(D45,'4月'!$H$3:$R$44,10,FALSE)&amp;"","")</f>
        <v/>
      </c>
      <c r="M45" s="5" t="str">
        <f>IFERROR(VLOOKUP(D45,'4月'!$H$3:$R$44,11,FALSE)&amp;"","")</f>
        <v/>
      </c>
      <c r="N45" s="5">
        <f>IFERROR(VLOOKUP(D45,'4月'!$H$3:$T$46,13,FALSE),0)</f>
        <v>4</v>
      </c>
      <c r="O45" s="158">
        <f t="shared" si="47"/>
        <v>4</v>
      </c>
      <c r="P45" s="19">
        <f>IFERROR(VLOOKUP(D45,'5月'!$H$3:$T$50,7,FALSE),"")</f>
        <v>92</v>
      </c>
      <c r="Q45" s="26">
        <f>IFERROR(VLOOKUP(D45,'5月'!$H$3:$T$50,2,FALSE),"")</f>
        <v>13</v>
      </c>
      <c r="R45" s="5" t="str">
        <f>IFERROR(VLOOKUP(D45,'5月'!$H$3:$T$50,8,FALSE)&amp;"","")</f>
        <v>79</v>
      </c>
      <c r="S45" s="5" t="str">
        <f>IFERROR(VLOOKUP(D45,'5月'!$H$3:$R$50,9,FALSE)&amp;"","")</f>
        <v>14</v>
      </c>
      <c r="T45" s="5" t="str">
        <f>IFERROR(VLOOKUP(D45,'5月'!$H$3:$R$50,10,FALSE)&amp;"","")</f>
        <v/>
      </c>
      <c r="U45" s="5" t="str">
        <f>IFERROR(VLOOKUP(D45,'5月'!$H$3:$R$50,11,FALSE)&amp;"","")</f>
        <v/>
      </c>
      <c r="V45" s="5">
        <f>_xlfn.XLOOKUP(D45,'5月'!$H$3:$H$50,'5月'!$B$3:$B$50,0)</f>
        <v>1</v>
      </c>
      <c r="W45" s="158">
        <f t="shared" si="48"/>
        <v>5</v>
      </c>
      <c r="X45" s="19" t="str">
        <f>IFERROR(VLOOKUP(D45,'6月'!$H$3:$T$50,7,FALSE),"")</f>
        <v/>
      </c>
      <c r="Y45" s="26" t="str">
        <f>IFERROR(VLOOKUP(D45,'6月'!$H$3:$T$50,2,FALSE),"")</f>
        <v/>
      </c>
      <c r="Z45" s="5" t="str">
        <f>IFERROR(VLOOKUP(D45,'6月'!$H$3:$T$50,8,FALSE)&amp;"","")</f>
        <v/>
      </c>
      <c r="AA45" s="5" t="str">
        <f>IFERROR(VLOOKUP(D45,'6月'!$H$3:$R$50,9,FALSE)&amp;"","")</f>
        <v/>
      </c>
      <c r="AB45" s="5" t="str">
        <f>IFERROR(VLOOKUP(D45,'6月'!$H$3:$R$50,10,FALSE)&amp;"","")</f>
        <v/>
      </c>
      <c r="AC45" s="5" t="str">
        <f>IFERROR(VLOOKUP(D45,'6月'!$H$3:$R$50,11,FALSE)&amp;"","")</f>
        <v/>
      </c>
      <c r="AD45" s="5">
        <f>_xlfn.XLOOKUP(D45,'6月'!$H$3:$H$50,'6月'!$B$3:$B$50,0)</f>
        <v>0</v>
      </c>
      <c r="AE45" s="158">
        <f t="shared" ref="AE45:AE64" si="50">IFERROR(AD45+W45,0)</f>
        <v>5</v>
      </c>
      <c r="AF45" s="19">
        <f>IFERROR(VLOOKUP(D45,'7月'!$H$3:$T$50,7,FALSE),"")</f>
        <v>96</v>
      </c>
      <c r="AG45" s="5">
        <f>IFERROR(VLOOKUP(D45,'7月'!$H$3:$T$50,2,FALSE),"")</f>
        <v>13</v>
      </c>
      <c r="AH45" s="5" t="str">
        <f>IFERROR(VLOOKUP(D45,'7月'!$H$3:$T$50,8,FALSE)&amp;"","")</f>
        <v>83</v>
      </c>
      <c r="AI45" s="5" t="str">
        <f>IFERROR(VLOOKUP(D45,'7月'!$H$3:$R$50,9,FALSE)&amp;"","")</f>
        <v/>
      </c>
      <c r="AJ45" s="5" t="str">
        <f>IFERROR(VLOOKUP(D45,'7月'!$H$3:$R$50,10,FALSE)&amp;"","")</f>
        <v/>
      </c>
      <c r="AK45" s="5" t="str">
        <f>IFERROR(VLOOKUP(D45,'7月'!$H$3:$R$50,11,FALSE)&amp;"","")</f>
        <v/>
      </c>
      <c r="AL45" s="5">
        <f>_xlfn.XLOOKUP(D45,'7月'!$H$3:$H$50,'7月'!$B$3:$B$50,0)</f>
        <v>1</v>
      </c>
      <c r="AM45" s="158">
        <f t="shared" si="6"/>
        <v>6</v>
      </c>
      <c r="AN45" s="19" t="str">
        <f>IFERROR(VLOOKUP(D45,'8月'!$H$3:$T$50,7,FALSE),"")</f>
        <v/>
      </c>
      <c r="AO45" s="5" t="str">
        <f>IFERROR(VLOOKUP(D45,'8月'!$H$3:$T$50,2,FALSE),"")</f>
        <v/>
      </c>
      <c r="AP45" s="5" t="str">
        <f>IFERROR(VLOOKUP(D45,'8月'!$H$3:$T$50,8,FALSE)&amp;"","")</f>
        <v/>
      </c>
      <c r="AQ45" s="160" t="str">
        <f>IFERROR(VLOOKUP(D45,'8月'!$H$3:$R$50,9,FALSE)&amp;"","")</f>
        <v/>
      </c>
      <c r="AR45" s="160" t="str">
        <f>IFERROR(VLOOKUP(D45,'8月'!$H$3:$R$50,10,FALSE)&amp;"","")</f>
        <v/>
      </c>
      <c r="AS45" s="160" t="str">
        <f>IFERROR(VLOOKUP(D45,'8月'!$H$3:$R$50,11,FALSE)&amp;"","")</f>
        <v/>
      </c>
      <c r="AT45" s="5">
        <f>_xlfn.XLOOKUP(D45,'8月'!$H$3:$H$50,'8月'!$B$3:$B$50,0)</f>
        <v>0</v>
      </c>
      <c r="AU45" s="158">
        <f t="shared" si="2"/>
        <v>6</v>
      </c>
      <c r="AV45" s="19">
        <f>IFERROR(VLOOKUP(D45,'9月'!$H$3:$T$50,7,FALSE),"")</f>
        <v>95</v>
      </c>
      <c r="AW45" s="5">
        <f>IFERROR(VLOOKUP(D45,'9月'!$H$3:$T$50,2,FALSE),"")</f>
        <v>13</v>
      </c>
      <c r="AX45" s="5" t="str">
        <f>IFERROR(VLOOKUP(D45,'9月'!$H$3:$T$50,8,FALSE)&amp;"","")</f>
        <v>82</v>
      </c>
      <c r="AY45" s="5" t="str">
        <f>IFERROR(VLOOKUP(D45,'9月'!$H$3:$R$50,9,FALSE)&amp;"","")</f>
        <v>2</v>
      </c>
      <c r="AZ45" s="160" t="str">
        <f>IFERROR(VLOOKUP(D45,'9月'!$H$3:$R$50,10,FALSE)&amp;"","")</f>
        <v/>
      </c>
      <c r="BA45" s="160" t="str">
        <f>IFERROR(VLOOKUP(D45,'9月'!$H$3:$R$50,11,FALSE)&amp;"","")</f>
        <v>B17</v>
      </c>
      <c r="BB45" s="5">
        <f>_xlfn.XLOOKUP(D45,'9月'!$H$3:$H$50,'8月'!$B$3:$B$50,0)</f>
        <v>1</v>
      </c>
      <c r="BC45" s="158">
        <f t="shared" si="3"/>
        <v>7</v>
      </c>
      <c r="BD45" s="19">
        <f>IFERROR(VLOOKUP(D45,'10月'!$H$3:$T$50,7,FALSE),"")</f>
        <v>95</v>
      </c>
      <c r="BE45" s="5">
        <f>IFERROR(VLOOKUP(D45,'10月'!$H$3:$T$50,2,FALSE),"")</f>
        <v>13</v>
      </c>
      <c r="BF45" s="5" t="str">
        <f>IFERROR(VLOOKUP(D45,'10月'!$H$3:$T$50,8,FALSE)&amp;"","")</f>
        <v>82</v>
      </c>
      <c r="BG45" s="5" t="str">
        <f>IFERROR(VLOOKUP(D45,'10月'!$H$3:$R$50,9,FALSE)&amp;"","")</f>
        <v/>
      </c>
      <c r="BH45" s="160" t="str">
        <f>IFERROR(VLOOKUP(D45,'10月'!$H$3:$R$50,10,FALSE)&amp;"","")</f>
        <v/>
      </c>
      <c r="BI45" s="160" t="str">
        <f>IFERROR(VLOOKUP(D45,'10月'!$H$3:$R$50,11,FALSE)&amp;"","")</f>
        <v/>
      </c>
      <c r="BJ45" s="5">
        <f>_xlfn.XLOOKUP(D45,'10月'!$H$3:$H$50,'8月'!$B$3:$B$50,0)</f>
        <v>1</v>
      </c>
      <c r="BK45" s="160">
        <f t="shared" si="4"/>
        <v>8</v>
      </c>
      <c r="BL45" s="162"/>
      <c r="BM45" s="126">
        <f t="shared" si="7"/>
        <v>94</v>
      </c>
      <c r="BN45" s="127">
        <f t="shared" si="8"/>
        <v>92</v>
      </c>
      <c r="BO45" s="127" t="str">
        <f t="shared" si="9"/>
        <v/>
      </c>
      <c r="BP45" s="127">
        <f t="shared" si="10"/>
        <v>96</v>
      </c>
      <c r="BQ45" s="127" t="str">
        <f t="shared" si="11"/>
        <v/>
      </c>
      <c r="BR45" s="127">
        <f t="shared" si="12"/>
        <v>95</v>
      </c>
      <c r="BS45" s="127">
        <f t="shared" si="13"/>
        <v>95</v>
      </c>
      <c r="BT45" s="155">
        <f t="shared" si="14"/>
        <v>94.4</v>
      </c>
      <c r="BU45" s="128">
        <f t="shared" si="15"/>
        <v>17.920000000000005</v>
      </c>
      <c r="BV45" s="466"/>
      <c r="BW45" s="4"/>
      <c r="BX45" s="4"/>
    </row>
    <row r="46" spans="1:76" ht="20.5" customHeight="1">
      <c r="A46" s="24">
        <f t="shared" si="23"/>
        <v>43</v>
      </c>
      <c r="B46" s="76" t="s">
        <v>153</v>
      </c>
      <c r="C46" s="76" t="s">
        <v>86</v>
      </c>
      <c r="D46" s="451" t="s">
        <v>676</v>
      </c>
      <c r="E46" s="340" t="s">
        <v>43</v>
      </c>
      <c r="F46" s="168">
        <v>35</v>
      </c>
      <c r="G46" s="5"/>
      <c r="H46" s="19">
        <f>IFERROR(VLOOKUP(D46,'4月'!$H$3:$T$46,7,FALSE),"")</f>
        <v>112</v>
      </c>
      <c r="I46" s="5">
        <f>IFERROR(VLOOKUP(D46,'4月'!$H$3:$T$46,2,FALSE),"")</f>
        <v>35</v>
      </c>
      <c r="J46" s="5" t="str">
        <f>IFERROR(VLOOKUP(D46,'4月'!$H$3:$T$46,8,FALSE)&amp;"","")</f>
        <v>77</v>
      </c>
      <c r="K46" s="5" t="str">
        <f>IFERROR(VLOOKUP(D46,'4月'!$H$3:$R$44,9,FALSE)&amp;"","")</f>
        <v/>
      </c>
      <c r="L46" s="5" t="str">
        <f>IFERROR(VLOOKUP(D46,'4月'!$H$3:$R$44,10,FALSE)&amp;"","")</f>
        <v/>
      </c>
      <c r="M46" s="5" t="str">
        <f>IFERROR(VLOOKUP(D46,'4月'!$H$3:$R$44,11,FALSE)&amp;"","")</f>
        <v/>
      </c>
      <c r="N46" s="5">
        <f>IFERROR(VLOOKUP(D46,'4月'!$H$3:$T$46,13,FALSE),0)</f>
        <v>5</v>
      </c>
      <c r="O46" s="158">
        <f t="shared" ref="O46:O64" si="51">N46</f>
        <v>5</v>
      </c>
      <c r="P46" s="19">
        <f>IFERROR(VLOOKUP(D46,'5月'!$H$3:$T$50,7,FALSE),"")</f>
        <v>110</v>
      </c>
      <c r="Q46" s="26">
        <f>IFERROR(VLOOKUP(D46,'5月'!$H$3:$T$50,2,FALSE),"")</f>
        <v>35</v>
      </c>
      <c r="R46" s="5" t="str">
        <f>IFERROR(VLOOKUP(D46,'5月'!$H$3:$T$50,8,FALSE)&amp;"","")</f>
        <v>75</v>
      </c>
      <c r="S46" s="5" t="str">
        <f>IFERROR(VLOOKUP(D46,'5月'!$H$3:$R$50,9,FALSE)&amp;"","")</f>
        <v/>
      </c>
      <c r="T46" s="5" t="str">
        <f>IFERROR(VLOOKUP(D46,'5月'!$H$3:$R$50,10,FALSE)&amp;"","")</f>
        <v/>
      </c>
      <c r="U46" s="5" t="str">
        <f>IFERROR(VLOOKUP(D46,'5月'!$H$3:$R$50,11,FALSE)&amp;"","")</f>
        <v/>
      </c>
      <c r="V46" s="5">
        <f>_xlfn.XLOOKUP(D46,'5月'!$H$3:$H$50,'5月'!$B$3:$B$50,0)</f>
        <v>10</v>
      </c>
      <c r="W46" s="158">
        <f t="shared" ref="W46:W64" si="52">IFERROR(O46+V46,0)</f>
        <v>15</v>
      </c>
      <c r="X46" s="19">
        <f>IFERROR(VLOOKUP(D46,'6月'!$H$3:$T$50,7,FALSE),"")</f>
        <v>109</v>
      </c>
      <c r="Y46" s="26">
        <f>IFERROR(VLOOKUP(D46,'6月'!$H$3:$T$50,2,FALSE),"")</f>
        <v>35</v>
      </c>
      <c r="Z46" s="5" t="str">
        <f>IFERROR(VLOOKUP(D46,'6月'!$H$3:$T$50,8,FALSE)&amp;"","")</f>
        <v>74</v>
      </c>
      <c r="AA46" s="5" t="str">
        <f>IFERROR(VLOOKUP(D46,'6月'!$H$3:$R$50,9,FALSE)&amp;"","")</f>
        <v/>
      </c>
      <c r="AB46" s="5" t="str">
        <f>IFERROR(VLOOKUP(D46,'6月'!$H$3:$R$50,10,FALSE)&amp;"","")</f>
        <v/>
      </c>
      <c r="AC46" s="5" t="str">
        <f>IFERROR(VLOOKUP(D46,'6月'!$H$3:$R$50,11,FALSE)&amp;"","")</f>
        <v/>
      </c>
      <c r="AD46" s="5">
        <f>_xlfn.XLOOKUP(D46,'6月'!$H$3:$H$50,'6月'!$B$3:$B$50,0)</f>
        <v>3</v>
      </c>
      <c r="AE46" s="158">
        <f t="shared" si="50"/>
        <v>18</v>
      </c>
      <c r="AF46" s="19">
        <f>IFERROR(VLOOKUP(D46,'7月'!$H$3:$T$50,7,FALSE),"")</f>
        <v>111</v>
      </c>
      <c r="AG46" s="5">
        <f>IFERROR(VLOOKUP(D46,'7月'!$H$3:$T$50,2,FALSE),"")</f>
        <v>35</v>
      </c>
      <c r="AH46" s="5" t="str">
        <f>IFERROR(VLOOKUP(D46,'7月'!$H$3:$T$50,8,FALSE)&amp;"","")</f>
        <v>76</v>
      </c>
      <c r="AI46" s="5" t="str">
        <f>IFERROR(VLOOKUP(D46,'7月'!$H$3:$R$50,9,FALSE)&amp;"","")</f>
        <v/>
      </c>
      <c r="AJ46" s="5" t="str">
        <f>IFERROR(VLOOKUP(D46,'7月'!$H$3:$R$50,10,FALSE)&amp;"","")</f>
        <v/>
      </c>
      <c r="AK46" s="5" t="str">
        <f>IFERROR(VLOOKUP(D46,'7月'!$H$3:$R$50,11,FALSE)&amp;"","")</f>
        <v/>
      </c>
      <c r="AL46" s="5">
        <f>_xlfn.XLOOKUP(D46,'7月'!$H$3:$H$50,'7月'!$B$3:$B$50,0)</f>
        <v>1</v>
      </c>
      <c r="AM46" s="158">
        <f t="shared" si="6"/>
        <v>19</v>
      </c>
      <c r="AN46" s="19">
        <f>IFERROR(VLOOKUP(D46,'8月'!$H$3:$T$50,7,FALSE),"")</f>
        <v>116</v>
      </c>
      <c r="AO46" s="5">
        <f>IFERROR(VLOOKUP(D46,'8月'!$H$3:$T$50,2,FALSE),"")</f>
        <v>35</v>
      </c>
      <c r="AP46" s="5" t="str">
        <f>IFERROR(VLOOKUP(D46,'8月'!$H$3:$T$50,8,FALSE)&amp;"","")</f>
        <v>81</v>
      </c>
      <c r="AQ46" s="160" t="str">
        <f>IFERROR(VLOOKUP(D46,'8月'!$H$3:$R$50,9,FALSE)&amp;"","")</f>
        <v/>
      </c>
      <c r="AR46" s="160" t="str">
        <f>IFERROR(VLOOKUP(D46,'8月'!$H$3:$R$50,10,FALSE)&amp;"","")</f>
        <v/>
      </c>
      <c r="AS46" s="160" t="str">
        <f>IFERROR(VLOOKUP(D46,'8月'!$H$3:$R$50,11,FALSE)&amp;"","")</f>
        <v/>
      </c>
      <c r="AT46" s="5">
        <f>_xlfn.XLOOKUP(D46,'8月'!$H$3:$H$50,'8月'!$B$3:$B$50,0)</f>
        <v>1</v>
      </c>
      <c r="AU46" s="158">
        <f t="shared" si="2"/>
        <v>20</v>
      </c>
      <c r="AV46" s="19">
        <f>IFERROR(VLOOKUP(D46,'9月'!$H$3:$T$50,7,FALSE),"")</f>
        <v>122</v>
      </c>
      <c r="AW46" s="5">
        <f>IFERROR(VLOOKUP(D46,'9月'!$H$3:$T$50,2,FALSE),"")</f>
        <v>35</v>
      </c>
      <c r="AX46" s="5" t="str">
        <f>IFERROR(VLOOKUP(D46,'9月'!$H$3:$T$50,8,FALSE)&amp;"","")</f>
        <v>87</v>
      </c>
      <c r="AY46" s="5" t="str">
        <f>IFERROR(VLOOKUP(D46,'9月'!$H$3:$R$50,9,FALSE)&amp;"","")</f>
        <v/>
      </c>
      <c r="AZ46" s="160" t="str">
        <f>IFERROR(VLOOKUP(D46,'9月'!$H$3:$R$50,10,FALSE)&amp;"","")</f>
        <v/>
      </c>
      <c r="BA46" s="160" t="str">
        <f>IFERROR(VLOOKUP(D46,'9月'!$H$3:$R$50,11,FALSE)&amp;"","")</f>
        <v/>
      </c>
      <c r="BB46" s="5">
        <f>_xlfn.XLOOKUP(D46,'9月'!$H$3:$H$50,'8月'!$B$3:$B$50,0)</f>
        <v>1</v>
      </c>
      <c r="BC46" s="158">
        <f t="shared" si="3"/>
        <v>21</v>
      </c>
      <c r="BD46" s="19">
        <f>IFERROR(VLOOKUP(D46,'10月'!$H$3:$T$50,7,FALSE),"")</f>
        <v>114</v>
      </c>
      <c r="BE46" s="5">
        <f>IFERROR(VLOOKUP(D46,'10月'!$H$3:$T$50,2,FALSE),"")</f>
        <v>35</v>
      </c>
      <c r="BF46" s="5" t="str">
        <f>IFERROR(VLOOKUP(D46,'10月'!$H$3:$T$50,8,FALSE)&amp;"","")</f>
        <v>79</v>
      </c>
      <c r="BG46" s="5" t="str">
        <f>IFERROR(VLOOKUP(D46,'10月'!$H$3:$R$50,9,FALSE)&amp;"","")</f>
        <v/>
      </c>
      <c r="BH46" s="160" t="str">
        <f>IFERROR(VLOOKUP(D46,'10月'!$H$3:$R$50,10,FALSE)&amp;"","")</f>
        <v/>
      </c>
      <c r="BI46" s="160" t="str">
        <f>IFERROR(VLOOKUP(D46,'10月'!$H$3:$R$50,11,FALSE)&amp;"","")</f>
        <v>L2</v>
      </c>
      <c r="BJ46" s="5">
        <f>_xlfn.XLOOKUP(D46,'10月'!$H$3:$H$50,'8月'!$B$3:$B$50,0)</f>
        <v>2</v>
      </c>
      <c r="BK46" s="160">
        <f t="shared" si="4"/>
        <v>23</v>
      </c>
      <c r="BL46" s="162"/>
      <c r="BM46" s="126">
        <f t="shared" si="7"/>
        <v>112</v>
      </c>
      <c r="BN46" s="127">
        <f t="shared" si="8"/>
        <v>110</v>
      </c>
      <c r="BO46" s="127">
        <f t="shared" si="9"/>
        <v>109</v>
      </c>
      <c r="BP46" s="127">
        <f t="shared" si="10"/>
        <v>111</v>
      </c>
      <c r="BQ46" s="127">
        <f t="shared" si="11"/>
        <v>116</v>
      </c>
      <c r="BR46" s="127">
        <f t="shared" si="12"/>
        <v>122</v>
      </c>
      <c r="BS46" s="127">
        <f t="shared" si="13"/>
        <v>114</v>
      </c>
      <c r="BT46" s="155">
        <f t="shared" si="14"/>
        <v>113.42857142857143</v>
      </c>
      <c r="BU46" s="128">
        <f t="shared" si="15"/>
        <v>33.142857142857146</v>
      </c>
      <c r="BV46" s="466"/>
      <c r="BW46" s="4"/>
      <c r="BX46" s="4"/>
    </row>
    <row r="47" spans="1:76" ht="20.5" customHeight="1">
      <c r="A47" s="24">
        <f t="shared" si="23"/>
        <v>44</v>
      </c>
      <c r="B47" s="75" t="s">
        <v>358</v>
      </c>
      <c r="C47" s="76" t="s">
        <v>359</v>
      </c>
      <c r="D47" s="450" t="s">
        <v>675</v>
      </c>
      <c r="E47" s="167" t="s">
        <v>40</v>
      </c>
      <c r="F47" s="169">
        <v>25</v>
      </c>
      <c r="G47" s="5" t="s">
        <v>573</v>
      </c>
      <c r="H47" s="19">
        <f>IFERROR(VLOOKUP(D47,'4月'!$H$3:$T$46,7,FALSE),"")</f>
        <v>111</v>
      </c>
      <c r="I47" s="5" t="str">
        <f>IFERROR(VLOOKUP(D47,'4月'!$H$3:$T$46,2,FALSE),"")</f>
        <v>New-1</v>
      </c>
      <c r="J47" s="5" t="str">
        <f>IFERROR(VLOOKUP(D47,'4月'!$H$3:$T$46,8,FALSE)&amp;"","")</f>
        <v>-</v>
      </c>
      <c r="K47" s="5" t="str">
        <f>IFERROR(VLOOKUP(D47,'4月'!$H$3:$R$44,9,FALSE)&amp;"","")</f>
        <v/>
      </c>
      <c r="L47" s="5" t="str">
        <f>IFERROR(VLOOKUP(D47,'4月'!$H$3:$R$44,10,FALSE)&amp;"","")</f>
        <v/>
      </c>
      <c r="M47" s="5" t="str">
        <f>IFERROR(VLOOKUP(D47,'4月'!$H$3:$R$44,11,FALSE)&amp;"","")</f>
        <v/>
      </c>
      <c r="N47" s="5">
        <f>IFERROR(VLOOKUP(D47,'4月'!$H$3:$T$46,13,FALSE),0)</f>
        <v>1</v>
      </c>
      <c r="O47" s="158">
        <f t="shared" ref="O47:O49" si="53">N47</f>
        <v>1</v>
      </c>
      <c r="P47" s="19">
        <f>IFERROR(VLOOKUP(D47,'5月'!$H$3:$T$50,7,FALSE),"")</f>
        <v>110</v>
      </c>
      <c r="Q47" s="26" t="str">
        <f>IFERROR(VLOOKUP(D47,'5月'!$H$3:$T$50,2,FALSE),"")</f>
        <v>New-2</v>
      </c>
      <c r="R47" s="5" t="str">
        <f>IFERROR(VLOOKUP(D47,'5月'!$H$3:$T$50,8,FALSE)&amp;"","")</f>
        <v>-</v>
      </c>
      <c r="S47" s="5" t="str">
        <f>IFERROR(VLOOKUP(D47,'5月'!$H$3:$R$50,9,FALSE)&amp;"","")</f>
        <v>5</v>
      </c>
      <c r="T47" s="5" t="str">
        <f>IFERROR(VLOOKUP(D47,'5月'!$H$3:$R$50,10,FALSE)&amp;"","")</f>
        <v/>
      </c>
      <c r="U47" s="5" t="str">
        <f>IFERROR(VLOOKUP(D47,'5月'!$H$3:$R$50,11,FALSE)&amp;"","")</f>
        <v/>
      </c>
      <c r="V47" s="5">
        <f>_xlfn.XLOOKUP(D47,'5月'!$H$3:$H$50,'5月'!$B$3:$B$50,0)</f>
        <v>1</v>
      </c>
      <c r="W47" s="158">
        <f t="shared" si="52"/>
        <v>2</v>
      </c>
      <c r="X47" s="19">
        <f>IFERROR(VLOOKUP(D47,'6月'!$H$3:$T$50,7,FALSE),"")</f>
        <v>110</v>
      </c>
      <c r="Y47" s="26">
        <f>IFERROR(VLOOKUP(D47,'6月'!$H$3:$T$50,2,FALSE),"")</f>
        <v>25</v>
      </c>
      <c r="Z47" s="5" t="str">
        <f>IFERROR(VLOOKUP(D47,'6月'!$H$3:$T$50,8,FALSE)&amp;"","")</f>
        <v>85</v>
      </c>
      <c r="AA47" s="5" t="str">
        <f>IFERROR(VLOOKUP(D47,'6月'!$H$3:$R$50,9,FALSE)&amp;"","")</f>
        <v/>
      </c>
      <c r="AB47" s="5" t="str">
        <f>IFERROR(VLOOKUP(D47,'6月'!$H$3:$R$50,10,FALSE)&amp;"","")</f>
        <v/>
      </c>
      <c r="AC47" s="5" t="str">
        <f>IFERROR(VLOOKUP(D47,'6月'!$H$3:$R$50,11,FALSE)&amp;"","")</f>
        <v/>
      </c>
      <c r="AD47" s="5">
        <f>_xlfn.XLOOKUP(D47,'6月'!$H$3:$H$50,'6月'!$B$3:$B$50,0)</f>
        <v>1</v>
      </c>
      <c r="AE47" s="158">
        <f t="shared" si="50"/>
        <v>3</v>
      </c>
      <c r="AF47" s="19">
        <f>IFERROR(VLOOKUP(D47,'7月'!$H$3:$T$50,7,FALSE),"")</f>
        <v>104</v>
      </c>
      <c r="AG47" s="5">
        <f>IFERROR(VLOOKUP(D47,'7月'!$H$3:$T$50,2,FALSE),"")</f>
        <v>25</v>
      </c>
      <c r="AH47" s="5" t="str">
        <f>IFERROR(VLOOKUP(D47,'7月'!$H$3:$T$50,8,FALSE)&amp;"","")</f>
        <v>79</v>
      </c>
      <c r="AI47" s="5" t="str">
        <f>IFERROR(VLOOKUP(D47,'7月'!$H$3:$R$50,9,FALSE)&amp;"","")</f>
        <v/>
      </c>
      <c r="AJ47" s="5" t="str">
        <f>IFERROR(VLOOKUP(D47,'7月'!$H$3:$R$50,10,FALSE)&amp;"","")</f>
        <v/>
      </c>
      <c r="AK47" s="5" t="str">
        <f>IFERROR(VLOOKUP(D47,'7月'!$H$3:$R$50,11,FALSE)&amp;"","")</f>
        <v/>
      </c>
      <c r="AL47" s="5">
        <f>_xlfn.XLOOKUP(D47,'7月'!$H$3:$H$50,'7月'!$B$3:$B$50,0)</f>
        <v>1</v>
      </c>
      <c r="AM47" s="158">
        <f t="shared" si="6"/>
        <v>4</v>
      </c>
      <c r="AN47" s="19">
        <f>IFERROR(VLOOKUP(D47,'8月'!$H$3:$T$50,7,FALSE),"")</f>
        <v>103</v>
      </c>
      <c r="AO47" s="5">
        <f>IFERROR(VLOOKUP(D47,'8月'!$H$3:$T$50,2,FALSE),"")</f>
        <v>25</v>
      </c>
      <c r="AP47" s="5" t="str">
        <f>IFERROR(VLOOKUP(D47,'8月'!$H$3:$T$50,8,FALSE)&amp;"","")</f>
        <v>78</v>
      </c>
      <c r="AQ47" s="160" t="str">
        <f>IFERROR(VLOOKUP(D47,'8月'!$H$3:$R$50,9,FALSE)&amp;"","")</f>
        <v>3</v>
      </c>
      <c r="AR47" s="160" t="str">
        <f>IFERROR(VLOOKUP(D47,'8月'!$H$3:$R$50,10,FALSE)&amp;"","")</f>
        <v>3</v>
      </c>
      <c r="AS47" s="160" t="str">
        <f>IFERROR(VLOOKUP(D47,'8月'!$H$3:$R$50,11,FALSE)&amp;"","")</f>
        <v/>
      </c>
      <c r="AT47" s="5">
        <f>_xlfn.XLOOKUP(D47,'8月'!$H$3:$H$50,'8月'!$B$3:$B$50,0)</f>
        <v>1</v>
      </c>
      <c r="AU47" s="158">
        <f t="shared" si="2"/>
        <v>5</v>
      </c>
      <c r="AV47" s="19">
        <f>IFERROR(VLOOKUP(D47,'9月'!$H$3:$T$50,7,FALSE),"")</f>
        <v>100</v>
      </c>
      <c r="AW47" s="5">
        <f>IFERROR(VLOOKUP(D47,'9月'!$H$3:$T$50,2,FALSE),"")</f>
        <v>25</v>
      </c>
      <c r="AX47" s="5" t="str">
        <f>IFERROR(VLOOKUP(D47,'9月'!$H$3:$T$50,8,FALSE)&amp;"","")</f>
        <v>75</v>
      </c>
      <c r="AY47" s="5" t="str">
        <f>IFERROR(VLOOKUP(D47,'9月'!$H$3:$R$50,9,FALSE)&amp;"","")</f>
        <v>9</v>
      </c>
      <c r="AZ47" s="160" t="str">
        <f>IFERROR(VLOOKUP(D47,'9月'!$H$3:$R$50,10,FALSE)&amp;"","")</f>
        <v/>
      </c>
      <c r="BA47" s="160" t="str">
        <f>IFERROR(VLOOKUP(D47,'9月'!$H$3:$R$50,11,FALSE)&amp;"","")</f>
        <v/>
      </c>
      <c r="BB47" s="5">
        <f>_xlfn.XLOOKUP(D47,'9月'!$H$3:$H$50,'8月'!$B$3:$B$50,0)</f>
        <v>5</v>
      </c>
      <c r="BC47" s="158">
        <f t="shared" si="3"/>
        <v>10</v>
      </c>
      <c r="BD47" s="19">
        <f>IFERROR(VLOOKUP(D47,'10月'!$H$3:$T$50,7,FALSE),"")</f>
        <v>107</v>
      </c>
      <c r="BE47" s="5">
        <f>IFERROR(VLOOKUP(D47,'10月'!$H$3:$T$50,2,FALSE),"")</f>
        <v>25</v>
      </c>
      <c r="BF47" s="5" t="str">
        <f>IFERROR(VLOOKUP(D47,'10月'!$H$3:$T$50,8,FALSE)&amp;"","")</f>
        <v>82</v>
      </c>
      <c r="BG47" s="5" t="str">
        <f>IFERROR(VLOOKUP(D47,'10月'!$H$3:$R$50,9,FALSE)&amp;"","")</f>
        <v/>
      </c>
      <c r="BH47" s="160" t="str">
        <f>IFERROR(VLOOKUP(D47,'10月'!$H$3:$R$50,10,FALSE)&amp;"","")</f>
        <v/>
      </c>
      <c r="BI47" s="160" t="str">
        <f>IFERROR(VLOOKUP(D47,'10月'!$H$3:$R$50,11,FALSE)&amp;"","")</f>
        <v/>
      </c>
      <c r="BJ47" s="5">
        <f>_xlfn.XLOOKUP(D47,'10月'!$H$3:$H$50,'8月'!$B$3:$B$50,0)</f>
        <v>1</v>
      </c>
      <c r="BK47" s="160">
        <f t="shared" ref="BK47:BK64" si="54">BC47+BJ47</f>
        <v>11</v>
      </c>
      <c r="BL47" s="162"/>
      <c r="BM47" s="126">
        <f t="shared" si="7"/>
        <v>111</v>
      </c>
      <c r="BN47" s="127">
        <f t="shared" si="8"/>
        <v>110</v>
      </c>
      <c r="BO47" s="127">
        <f t="shared" si="9"/>
        <v>110</v>
      </c>
      <c r="BP47" s="127">
        <f t="shared" si="10"/>
        <v>104</v>
      </c>
      <c r="BQ47" s="127">
        <f t="shared" si="11"/>
        <v>103</v>
      </c>
      <c r="BR47" s="127">
        <f t="shared" si="12"/>
        <v>100</v>
      </c>
      <c r="BS47" s="127">
        <f t="shared" si="13"/>
        <v>107</v>
      </c>
      <c r="BT47" s="155">
        <f t="shared" si="14"/>
        <v>106.42857142857143</v>
      </c>
      <c r="BU47" s="128">
        <f t="shared" si="15"/>
        <v>27.542857142857144</v>
      </c>
      <c r="BV47" s="466"/>
      <c r="BW47" s="4"/>
      <c r="BX47" s="4"/>
    </row>
    <row r="48" spans="1:76" ht="20.5" customHeight="1">
      <c r="A48" s="24">
        <f t="shared" si="23"/>
        <v>45</v>
      </c>
      <c r="B48" s="82" t="s">
        <v>600</v>
      </c>
      <c r="C48" s="131" t="s">
        <v>586</v>
      </c>
      <c r="D48" s="136" t="s">
        <v>662</v>
      </c>
      <c r="E48" s="167" t="s">
        <v>602</v>
      </c>
      <c r="F48" s="169">
        <v>19</v>
      </c>
      <c r="G48" s="140" t="s">
        <v>690</v>
      </c>
      <c r="H48" s="19" t="str">
        <f>IFERROR(VLOOKUP(D48,'4月'!$H$3:$T$46,7,FALSE),"")</f>
        <v/>
      </c>
      <c r="I48" s="5" t="str">
        <f>IFERROR(VLOOKUP(D48,'4月'!$H$3:$T$46,2,FALSE),"")</f>
        <v/>
      </c>
      <c r="J48" s="5" t="str">
        <f>IFERROR(VLOOKUP(D48,'4月'!$H$3:$T$46,8,FALSE)&amp;"","")</f>
        <v/>
      </c>
      <c r="K48" s="5" t="str">
        <f>IFERROR(VLOOKUP(D48,'4月'!$H$3:$R$44,9,FALSE)&amp;"","")</f>
        <v/>
      </c>
      <c r="L48" s="5" t="str">
        <f>IFERROR(VLOOKUP(D48,'4月'!$H$3:$R$44,10,FALSE)&amp;"","")</f>
        <v/>
      </c>
      <c r="M48" s="5" t="str">
        <f>IFERROR(VLOOKUP(D48,'4月'!$H$3:$R$44,11,FALSE)&amp;"","")</f>
        <v/>
      </c>
      <c r="N48" s="5">
        <f>IFERROR(VLOOKUP(D48,'4月'!$H$3:$T$46,13,FALSE),0)</f>
        <v>0</v>
      </c>
      <c r="O48" s="158">
        <f t="shared" ref="O48" si="55">N48</f>
        <v>0</v>
      </c>
      <c r="P48" s="19" t="str">
        <f>IFERROR(VLOOKUP(D48,'5月'!$H$3:$T$50,7,FALSE),"")</f>
        <v/>
      </c>
      <c r="Q48" s="26" t="str">
        <f>IFERROR(VLOOKUP(D48,'5月'!$H$3:$T$50,2,FALSE),"")</f>
        <v/>
      </c>
      <c r="R48" s="5" t="str">
        <f>IFERROR(VLOOKUP(D48,'5月'!$H$3:$T$50,8,FALSE)&amp;"","")</f>
        <v/>
      </c>
      <c r="S48" s="5" t="str">
        <f>IFERROR(VLOOKUP(D48,'5月'!$H$3:$R$50,9,FALSE)&amp;"","")</f>
        <v/>
      </c>
      <c r="T48" s="5" t="str">
        <f>IFERROR(VLOOKUP(D48,'5月'!$H$3:$R$50,10,FALSE)&amp;"","")</f>
        <v/>
      </c>
      <c r="U48" s="5" t="str">
        <f>IFERROR(VLOOKUP(D48,'5月'!$H$3:$R$50,11,FALSE)&amp;"","")</f>
        <v/>
      </c>
      <c r="V48" s="5">
        <f>_xlfn.XLOOKUP(D48,'5月'!$H$3:$H$50,'5月'!$B$3:$B$50,0)</f>
        <v>0</v>
      </c>
      <c r="W48" s="158">
        <f t="shared" ref="W48" si="56">IFERROR(O48+V48,0)</f>
        <v>0</v>
      </c>
      <c r="X48" s="19">
        <f>IFERROR(VLOOKUP(D48,'6月'!$H$3:$T$50,7,FALSE),"")</f>
        <v>95</v>
      </c>
      <c r="Y48" s="26">
        <f>IFERROR(VLOOKUP(D48,'6月'!$H$3:$T$50,2,FALSE),"")</f>
        <v>24</v>
      </c>
      <c r="Z48" s="388" t="str">
        <f>IFERROR(VLOOKUP(D48,'6月'!$H$3:$T$50,8,FALSE)&amp;"","")</f>
        <v>71</v>
      </c>
      <c r="AA48" s="5" t="str">
        <f>IFERROR(VLOOKUP(D48,'6月'!$H$3:$R$50,9,FALSE)&amp;"","")</f>
        <v/>
      </c>
      <c r="AB48" s="5" t="str">
        <f>IFERROR(VLOOKUP(D48,'6月'!$H$3:$R$50,10,FALSE)&amp;"","")</f>
        <v>6</v>
      </c>
      <c r="AC48" s="5" t="str">
        <f>IFERROR(VLOOKUP(D48,'6月'!$H$3:$R$50,11,FALSE)&amp;"","")</f>
        <v/>
      </c>
      <c r="AD48" s="5">
        <f>_xlfn.XLOOKUP(D48,'6月'!$H$3:$H$50,'6月'!$B$3:$B$50,0)</f>
        <v>15</v>
      </c>
      <c r="AE48" s="158">
        <f t="shared" ref="AE48" si="57">IFERROR(AD48+W48,0)</f>
        <v>15</v>
      </c>
      <c r="AF48" s="19">
        <f>IFERROR(VLOOKUP(D48,'7月'!$H$3:$T$50,7,FALSE),"")</f>
        <v>89</v>
      </c>
      <c r="AG48" s="5">
        <f>IFERROR(VLOOKUP(D48,'7月'!$H$3:$T$50,2,FALSE),"")</f>
        <v>22</v>
      </c>
      <c r="AH48" s="388" t="str">
        <f>IFERROR(VLOOKUP(D48,'7月'!$H$3:$T$50,8,FALSE)&amp;"","")</f>
        <v>67</v>
      </c>
      <c r="AI48" s="5" t="str">
        <f>IFERROR(VLOOKUP(D48,'7月'!$H$3:$R$50,9,FALSE)&amp;"","")</f>
        <v>11</v>
      </c>
      <c r="AJ48" s="5" t="str">
        <f>IFERROR(VLOOKUP(D48,'7月'!$H$3:$R$50,10,FALSE)&amp;"","")</f>
        <v/>
      </c>
      <c r="AK48" s="5" t="str">
        <f>IFERROR(VLOOKUP(D48,'7月'!$H$3:$R$50,11,FALSE)&amp;"","")</f>
        <v/>
      </c>
      <c r="AL48" s="5">
        <f>_xlfn.XLOOKUP(D48,'7月'!$H$3:$H$50,'7月'!$B$3:$B$50,0)</f>
        <v>15</v>
      </c>
      <c r="AM48" s="158">
        <f t="shared" si="6"/>
        <v>30</v>
      </c>
      <c r="AN48" s="19">
        <f>IFERROR(VLOOKUP(D48,'8月'!$H$3:$T$50,7,FALSE),"")</f>
        <v>98</v>
      </c>
      <c r="AO48" s="5">
        <f>IFERROR(VLOOKUP(D48,'8月'!$H$3:$T$50,2,FALSE),"")</f>
        <v>19</v>
      </c>
      <c r="AP48" s="5" t="str">
        <f>IFERROR(VLOOKUP(D48,'8月'!$H$3:$T$50,8,FALSE)&amp;"","")</f>
        <v>79</v>
      </c>
      <c r="AQ48" s="160" t="str">
        <f>IFERROR(VLOOKUP(D48,'8月'!$H$3:$R$50,9,FALSE)&amp;"","")</f>
        <v>2</v>
      </c>
      <c r="AR48" s="160" t="str">
        <f>IFERROR(VLOOKUP(D48,'8月'!$H$3:$R$50,10,FALSE)&amp;"","")</f>
        <v/>
      </c>
      <c r="AS48" s="160" t="str">
        <f>IFERROR(VLOOKUP(D48,'8月'!$H$3:$R$50,11,FALSE)&amp;"","")</f>
        <v/>
      </c>
      <c r="AT48" s="5">
        <f>_xlfn.XLOOKUP(D48,'8月'!$H$3:$H$50,'8月'!$B$3:$B$50,0)</f>
        <v>1</v>
      </c>
      <c r="AU48" s="158">
        <f t="shared" si="2"/>
        <v>31</v>
      </c>
      <c r="AV48" s="19" t="str">
        <f>IFERROR(VLOOKUP(D48,'9月'!$H$3:$T$50,7,FALSE),"")</f>
        <v/>
      </c>
      <c r="AW48" s="5" t="str">
        <f>IFERROR(VLOOKUP(D48,'9月'!$H$3:$T$50,2,FALSE),"")</f>
        <v/>
      </c>
      <c r="AX48" s="5" t="str">
        <f>IFERROR(VLOOKUP(D48,'9月'!$H$3:$T$50,8,FALSE)&amp;"","")</f>
        <v/>
      </c>
      <c r="AY48" s="5" t="str">
        <f>IFERROR(VLOOKUP(D48,'9月'!$H$3:$R$50,9,FALSE)&amp;"","")</f>
        <v/>
      </c>
      <c r="AZ48" s="160" t="str">
        <f>IFERROR(VLOOKUP(D48,'9月'!$H$3:$R$50,10,FALSE)&amp;"","")</f>
        <v/>
      </c>
      <c r="BA48" s="160" t="str">
        <f>IFERROR(VLOOKUP(D48,'9月'!$H$3:$R$50,11,FALSE)&amp;"","")</f>
        <v/>
      </c>
      <c r="BB48" s="5">
        <f>_xlfn.XLOOKUP(D48,'9月'!$H$3:$H$50,'8月'!$B$3:$B$50,0)</f>
        <v>0</v>
      </c>
      <c r="BC48" s="158">
        <f t="shared" si="3"/>
        <v>31</v>
      </c>
      <c r="BD48" s="19">
        <f>IFERROR(VLOOKUP(D48,'10月'!$H$3:$T$50,7,FALSE),"")</f>
        <v>96</v>
      </c>
      <c r="BE48" s="5">
        <f>IFERROR(VLOOKUP(D48,'10月'!$H$3:$T$50,2,FALSE),"")</f>
        <v>19</v>
      </c>
      <c r="BF48" s="5" t="str">
        <f>IFERROR(VLOOKUP(D48,'10月'!$H$3:$T$50,8,FALSE)&amp;"","")</f>
        <v>77</v>
      </c>
      <c r="BG48" s="5" t="str">
        <f>IFERROR(VLOOKUP(D48,'10月'!$H$3:$R$50,9,FALSE)&amp;"","")</f>
        <v/>
      </c>
      <c r="BH48" s="160" t="str">
        <f>IFERROR(VLOOKUP(D48,'10月'!$H$3:$R$50,10,FALSE)&amp;"","")</f>
        <v/>
      </c>
      <c r="BI48" s="160" t="str">
        <f>IFERROR(VLOOKUP(D48,'10月'!$H$3:$R$50,11,FALSE)&amp;"","")</f>
        <v/>
      </c>
      <c r="BJ48" s="5">
        <f>_xlfn.XLOOKUP(D48,'10月'!$H$3:$H$50,'8月'!$B$3:$B$50,0)</f>
        <v>7</v>
      </c>
      <c r="BK48" s="160">
        <f t="shared" ref="BK48" si="58">BC48+BJ48</f>
        <v>38</v>
      </c>
      <c r="BL48" s="162"/>
      <c r="BM48" s="126" t="str">
        <f>H48</f>
        <v/>
      </c>
      <c r="BN48" s="127" t="str">
        <f>P48</f>
        <v/>
      </c>
      <c r="BO48" s="127">
        <f t="shared" si="9"/>
        <v>95</v>
      </c>
      <c r="BP48" s="127">
        <f t="shared" si="10"/>
        <v>89</v>
      </c>
      <c r="BQ48" s="127">
        <f t="shared" si="11"/>
        <v>98</v>
      </c>
      <c r="BR48" s="127" t="str">
        <f t="shared" si="12"/>
        <v/>
      </c>
      <c r="BS48" s="127">
        <f t="shared" si="13"/>
        <v>96</v>
      </c>
      <c r="BT48" s="155">
        <f t="shared" ref="BT48" si="59">IFERROR(AVERAGE(BM48,BN48,BO48,BP48,BQ48,BR48,BS48),"-")</f>
        <v>94.5</v>
      </c>
      <c r="BU48" s="128">
        <f>IFERROR(MIN(((BT48-72)*0.8),36),"-")</f>
        <v>18</v>
      </c>
      <c r="BV48" s="466"/>
      <c r="BW48" s="4"/>
      <c r="BX48" s="4"/>
    </row>
    <row r="49" spans="1:76" ht="20.5" customHeight="1">
      <c r="A49" s="24">
        <f t="shared" si="23"/>
        <v>46</v>
      </c>
      <c r="B49" s="75" t="s">
        <v>202</v>
      </c>
      <c r="C49" s="76" t="s">
        <v>203</v>
      </c>
      <c r="D49" s="405" t="s">
        <v>233</v>
      </c>
      <c r="E49" s="167" t="s">
        <v>40</v>
      </c>
      <c r="F49" s="169">
        <v>19</v>
      </c>
      <c r="G49" s="5"/>
      <c r="H49" s="19">
        <f>IFERROR(VLOOKUP(D49,'4月'!$H$3:$T$46,7,FALSE),"")</f>
        <v>102</v>
      </c>
      <c r="I49" s="5">
        <f>IFERROR(VLOOKUP(D49,'4月'!$H$3:$T$46,2,FALSE),"")</f>
        <v>19</v>
      </c>
      <c r="J49" s="5" t="str">
        <f>IFERROR(VLOOKUP(D49,'4月'!$H$3:$T$46,8,FALSE)&amp;"","")</f>
        <v>83</v>
      </c>
      <c r="K49" s="5" t="str">
        <f>IFERROR(VLOOKUP(D49,'4月'!$H$3:$R$44,9,FALSE)&amp;"","")</f>
        <v/>
      </c>
      <c r="L49" s="5" t="str">
        <f>IFERROR(VLOOKUP(D49,'4月'!$H$3:$R$44,10,FALSE)&amp;"","")</f>
        <v/>
      </c>
      <c r="M49" s="5" t="str">
        <f>IFERROR(VLOOKUP(D49,'4月'!$H$3:$R$44,11,FALSE)&amp;"","")</f>
        <v/>
      </c>
      <c r="N49" s="5">
        <f>IFERROR(VLOOKUP(D49,'4月'!$H$3:$T$46,13,FALSE),0)</f>
        <v>1</v>
      </c>
      <c r="O49" s="158">
        <f t="shared" si="53"/>
        <v>1</v>
      </c>
      <c r="P49" s="19">
        <f>IFERROR(VLOOKUP(D49,'5月'!$H$3:$T$50,7,FALSE),"")</f>
        <v>104</v>
      </c>
      <c r="Q49" s="26">
        <f>IFERROR(VLOOKUP(D49,'5月'!$H$3:$T$50,2,FALSE),"")</f>
        <v>19</v>
      </c>
      <c r="R49" s="5" t="str">
        <f>IFERROR(VLOOKUP(D49,'5月'!$H$3:$T$50,8,FALSE)&amp;"","")</f>
        <v>85</v>
      </c>
      <c r="S49" s="5" t="str">
        <f>IFERROR(VLOOKUP(D49,'5月'!$H$3:$R$50,9,FALSE)&amp;"","")</f>
        <v/>
      </c>
      <c r="T49" s="5" t="str">
        <f>IFERROR(VLOOKUP(D49,'5月'!$H$3:$R$50,10,FALSE)&amp;"","")</f>
        <v/>
      </c>
      <c r="U49" s="5" t="str">
        <f>IFERROR(VLOOKUP(D49,'5月'!$H$3:$R$50,11,FALSE)&amp;"","")</f>
        <v/>
      </c>
      <c r="V49" s="5">
        <f>_xlfn.XLOOKUP(D49,'5月'!$H$3:$H$50,'5月'!$B$3:$B$50,0)</f>
        <v>1</v>
      </c>
      <c r="W49" s="158">
        <f t="shared" si="52"/>
        <v>2</v>
      </c>
      <c r="X49" s="19" t="str">
        <f>IFERROR(VLOOKUP(D49,'6月'!$H$3:$T$50,7,FALSE),"")</f>
        <v/>
      </c>
      <c r="Y49" s="26" t="str">
        <f>IFERROR(VLOOKUP(D49,'6月'!$H$3:$T$50,2,FALSE),"")</f>
        <v/>
      </c>
      <c r="Z49" s="5" t="str">
        <f>IFERROR(VLOOKUP(D49,'6月'!$H$3:$T$50,8,FALSE)&amp;"","")</f>
        <v/>
      </c>
      <c r="AA49" s="5" t="str">
        <f>IFERROR(VLOOKUP(D49,'6月'!$H$3:$R$50,9,FALSE)&amp;"","")</f>
        <v/>
      </c>
      <c r="AB49" s="5" t="str">
        <f>IFERROR(VLOOKUP(D49,'6月'!$H$3:$R$50,10,FALSE)&amp;"","")</f>
        <v/>
      </c>
      <c r="AC49" s="5" t="str">
        <f>IFERROR(VLOOKUP(D49,'6月'!$H$3:$R$50,11,FALSE)&amp;"","")</f>
        <v/>
      </c>
      <c r="AD49" s="5">
        <f>_xlfn.XLOOKUP(D49,'6月'!$H$3:$H$50,'6月'!$B$3:$B$50,0)</f>
        <v>0</v>
      </c>
      <c r="AE49" s="158">
        <f t="shared" si="50"/>
        <v>2</v>
      </c>
      <c r="AF49" s="19" t="str">
        <f>IFERROR(VLOOKUP(D49,'7月'!$H$3:$T$50,7,FALSE),"")</f>
        <v/>
      </c>
      <c r="AG49" s="5" t="str">
        <f>IFERROR(VLOOKUP(D49,'7月'!$H$3:$T$50,2,FALSE),"")</f>
        <v/>
      </c>
      <c r="AH49" s="5" t="str">
        <f>IFERROR(VLOOKUP(D49,'7月'!$H$3:$T$50,8,FALSE)&amp;"","")</f>
        <v/>
      </c>
      <c r="AI49" s="5" t="str">
        <f>IFERROR(VLOOKUP(D49,'7月'!$H$3:$R$50,9,FALSE)&amp;"","")</f>
        <v/>
      </c>
      <c r="AJ49" s="5" t="str">
        <f>IFERROR(VLOOKUP(D49,'7月'!$H$3:$R$50,10,FALSE)&amp;"","")</f>
        <v/>
      </c>
      <c r="AK49" s="5" t="str">
        <f>IFERROR(VLOOKUP(D49,'7月'!$H$3:$R$50,11,FALSE)&amp;"","")</f>
        <v/>
      </c>
      <c r="AL49" s="5">
        <f>_xlfn.XLOOKUP(D49,'7月'!$H$3:$H$50,'7月'!$B$3:$B$50,0)</f>
        <v>0</v>
      </c>
      <c r="AM49" s="158">
        <f t="shared" si="6"/>
        <v>2</v>
      </c>
      <c r="AN49" s="19" t="str">
        <f>IFERROR(VLOOKUP(D49,'8月'!$H$3:$T$50,7,FALSE),"")</f>
        <v/>
      </c>
      <c r="AO49" s="5" t="str">
        <f>IFERROR(VLOOKUP(D49,'8月'!$H$3:$T$50,2,FALSE),"")</f>
        <v/>
      </c>
      <c r="AP49" s="5" t="str">
        <f>IFERROR(VLOOKUP(D49,'8月'!$H$3:$T$50,8,FALSE)&amp;"","")</f>
        <v/>
      </c>
      <c r="AQ49" s="160" t="str">
        <f>IFERROR(VLOOKUP(D49,'8月'!$H$3:$R$50,9,FALSE)&amp;"","")</f>
        <v/>
      </c>
      <c r="AR49" s="160" t="str">
        <f>IFERROR(VLOOKUP(D49,'8月'!$H$3:$R$50,10,FALSE)&amp;"","")</f>
        <v/>
      </c>
      <c r="AS49" s="160" t="str">
        <f>IFERROR(VLOOKUP(D49,'8月'!$H$3:$R$50,11,FALSE)&amp;"","")</f>
        <v/>
      </c>
      <c r="AT49" s="5">
        <f>_xlfn.XLOOKUP(D49,'8月'!$H$3:$H$50,'8月'!$B$3:$B$50,0)</f>
        <v>0</v>
      </c>
      <c r="AU49" s="158">
        <f t="shared" si="2"/>
        <v>2</v>
      </c>
      <c r="AV49" s="19">
        <f>IFERROR(VLOOKUP(D49,'9月'!$H$3:$T$50,7,FALSE),"")</f>
        <v>98</v>
      </c>
      <c r="AW49" s="5">
        <f>IFERROR(VLOOKUP(D49,'9月'!$H$3:$T$50,2,FALSE),"")</f>
        <v>19</v>
      </c>
      <c r="AX49" s="5" t="str">
        <f>IFERROR(VLOOKUP(D49,'9月'!$H$3:$T$50,8,FALSE)&amp;"","")</f>
        <v>79</v>
      </c>
      <c r="AY49" s="5" t="str">
        <f>IFERROR(VLOOKUP(D49,'9月'!$H$3:$R$50,9,FALSE)&amp;"","")</f>
        <v>13</v>
      </c>
      <c r="AZ49" s="160" t="str">
        <f>IFERROR(VLOOKUP(D49,'9月'!$H$3:$R$50,10,FALSE)&amp;"","")</f>
        <v/>
      </c>
      <c r="BA49" s="160" t="str">
        <f>IFERROR(VLOOKUP(D49,'9月'!$H$3:$R$50,11,FALSE)&amp;"","")</f>
        <v/>
      </c>
      <c r="BB49" s="5">
        <f>_xlfn.XLOOKUP(D49,'9月'!$H$3:$H$50,'8月'!$B$3:$B$50,0)</f>
        <v>1</v>
      </c>
      <c r="BC49" s="158">
        <f t="shared" si="3"/>
        <v>3</v>
      </c>
      <c r="BD49" s="19">
        <f>IFERROR(VLOOKUP(D49,'10月'!$H$3:$T$50,7,FALSE),"")</f>
        <v>91</v>
      </c>
      <c r="BE49" s="5">
        <f>IFERROR(VLOOKUP(D49,'10月'!$H$3:$T$50,2,FALSE),"")</f>
        <v>19</v>
      </c>
      <c r="BF49" s="387" t="str">
        <f>IFERROR(VLOOKUP(D49,'10月'!$H$3:$T$50,8,FALSE)&amp;"","")</f>
        <v>72</v>
      </c>
      <c r="BG49" s="5" t="str">
        <f>IFERROR(VLOOKUP(D49,'10月'!$H$3:$R$50,9,FALSE)&amp;"","")</f>
        <v/>
      </c>
      <c r="BH49" s="160" t="str">
        <f>IFERROR(VLOOKUP(D49,'10月'!$H$3:$R$50,10,FALSE)&amp;"","")</f>
        <v/>
      </c>
      <c r="BI49" s="160" t="str">
        <f>IFERROR(VLOOKUP(D49,'10月'!$H$3:$R$50,11,FALSE)&amp;"","")</f>
        <v/>
      </c>
      <c r="BJ49" s="5">
        <f>_xlfn.XLOOKUP(D49,'10月'!$H$3:$H$50,'8月'!$B$3:$B$50,0)</f>
        <v>18</v>
      </c>
      <c r="BK49" s="160">
        <f t="shared" si="54"/>
        <v>21</v>
      </c>
      <c r="BL49" s="162"/>
      <c r="BM49" s="126">
        <f t="shared" si="7"/>
        <v>102</v>
      </c>
      <c r="BN49" s="127">
        <f t="shared" si="8"/>
        <v>104</v>
      </c>
      <c r="BO49" s="127" t="str">
        <f t="shared" si="9"/>
        <v/>
      </c>
      <c r="BP49" s="127" t="str">
        <f t="shared" si="10"/>
        <v/>
      </c>
      <c r="BQ49" s="127" t="str">
        <f t="shared" si="11"/>
        <v/>
      </c>
      <c r="BR49" s="127">
        <f t="shared" si="12"/>
        <v>98</v>
      </c>
      <c r="BS49" s="127">
        <f t="shared" si="13"/>
        <v>91</v>
      </c>
      <c r="BT49" s="155">
        <f t="shared" si="14"/>
        <v>98.75</v>
      </c>
      <c r="BU49" s="128">
        <f t="shared" si="15"/>
        <v>21.400000000000002</v>
      </c>
      <c r="BV49" s="466"/>
      <c r="BW49" s="4"/>
      <c r="BX49" s="4"/>
    </row>
    <row r="50" spans="1:76" ht="20.5" customHeight="1">
      <c r="A50" s="24">
        <f t="shared" si="23"/>
        <v>47</v>
      </c>
      <c r="B50" s="403" t="s">
        <v>508</v>
      </c>
      <c r="C50" s="403" t="s">
        <v>113</v>
      </c>
      <c r="D50" s="447" t="s">
        <v>670</v>
      </c>
      <c r="E50" s="167" t="s">
        <v>510</v>
      </c>
      <c r="F50" s="170">
        <v>24</v>
      </c>
      <c r="G50" s="5"/>
      <c r="H50" s="19" t="str">
        <f>IFERROR(VLOOKUP(D50,'4月'!$H$3:$T$46,7,FALSE),"")</f>
        <v/>
      </c>
      <c r="I50" s="5" t="str">
        <f>IFERROR(VLOOKUP(D50,'4月'!$H$3:$T$46,2,FALSE),"")</f>
        <v/>
      </c>
      <c r="J50" s="5" t="str">
        <f>IFERROR(VLOOKUP(D50,'4月'!$H$3:$T$46,8,FALSE)&amp;"","")</f>
        <v/>
      </c>
      <c r="K50" s="5" t="str">
        <f>IFERROR(VLOOKUP(D50,'4月'!$H$3:$R$44,9,FALSE)&amp;"","")</f>
        <v/>
      </c>
      <c r="L50" s="5" t="str">
        <f>IFERROR(VLOOKUP(D50,'4月'!$H$3:$R$44,10,FALSE)&amp;"","")</f>
        <v/>
      </c>
      <c r="M50" s="5" t="str">
        <f>IFERROR(VLOOKUP(D50,'4月'!$H$3:$R$44,11,FALSE)&amp;"","")</f>
        <v/>
      </c>
      <c r="N50" s="5">
        <f>IFERROR(VLOOKUP(D50,'4月'!$H$3:$T$46,13,FALSE),0)</f>
        <v>0</v>
      </c>
      <c r="O50" s="158">
        <f t="shared" si="51"/>
        <v>0</v>
      </c>
      <c r="P50" s="19">
        <f>IFERROR(VLOOKUP(D50,'5月'!$H$3:$T$50,7,FALSE),"")</f>
        <v>100</v>
      </c>
      <c r="Q50" s="26">
        <f>IFERROR(VLOOKUP(D50,'5月'!$H$3:$T$50,2,FALSE),"")</f>
        <v>24</v>
      </c>
      <c r="R50" s="5" t="str">
        <f>IFERROR(VLOOKUP(D50,'5月'!$H$3:$T$50,8,FALSE)&amp;"","")</f>
        <v>76</v>
      </c>
      <c r="S50" s="5" t="str">
        <f>IFERROR(VLOOKUP(D50,'5月'!$H$3:$R$50,9,FALSE)&amp;"","")</f>
        <v/>
      </c>
      <c r="T50" s="5" t="str">
        <f>IFERROR(VLOOKUP(D50,'5月'!$H$3:$R$50,10,FALSE)&amp;"","")</f>
        <v/>
      </c>
      <c r="U50" s="5" t="str">
        <f>IFERROR(VLOOKUP(D50,'5月'!$H$3:$R$50,11,FALSE)&amp;"","")</f>
        <v/>
      </c>
      <c r="V50" s="5">
        <f>_xlfn.XLOOKUP(D50,'5月'!$H$3:$H$50,'5月'!$B$3:$B$50,0)</f>
        <v>5</v>
      </c>
      <c r="W50" s="158">
        <f t="shared" si="52"/>
        <v>5</v>
      </c>
      <c r="X50" s="19">
        <f>IFERROR(VLOOKUP(D50,'6月'!$H$3:$T$50,7,FALSE),"")</f>
        <v>105</v>
      </c>
      <c r="Y50" s="26">
        <f>IFERROR(VLOOKUP(D50,'6月'!$H$3:$T$50,2,FALSE),"")</f>
        <v>24</v>
      </c>
      <c r="Z50" s="5" t="str">
        <f>IFERROR(VLOOKUP(D50,'6月'!$H$3:$T$50,8,FALSE)&amp;"","")</f>
        <v>81</v>
      </c>
      <c r="AA50" s="5" t="str">
        <f>IFERROR(VLOOKUP(D50,'6月'!$H$3:$R$50,9,FALSE)&amp;"","")</f>
        <v>16</v>
      </c>
      <c r="AB50" s="5" t="str">
        <f>IFERROR(VLOOKUP(D50,'6月'!$H$3:$R$50,10,FALSE)&amp;"","")</f>
        <v/>
      </c>
      <c r="AC50" s="5" t="str">
        <f>IFERROR(VLOOKUP(D50,'6月'!$H$3:$R$50,11,FALSE)&amp;"","")</f>
        <v/>
      </c>
      <c r="AD50" s="5">
        <f>_xlfn.XLOOKUP(D50,'6月'!$H$3:$H$50,'6月'!$B$3:$B$50,0)</f>
        <v>1</v>
      </c>
      <c r="AE50" s="158">
        <f t="shared" si="50"/>
        <v>6</v>
      </c>
      <c r="AF50" s="19">
        <f>IFERROR(VLOOKUP(D50,'7月'!$H$3:$T$50,7,FALSE),"")</f>
        <v>99</v>
      </c>
      <c r="AG50" s="5">
        <f>IFERROR(VLOOKUP(D50,'7月'!$H$3:$T$50,2,FALSE),"")</f>
        <v>24</v>
      </c>
      <c r="AH50" s="5" t="str">
        <f>IFERROR(VLOOKUP(D50,'7月'!$H$3:$T$50,8,FALSE)&amp;"","")</f>
        <v>75</v>
      </c>
      <c r="AI50" s="5" t="str">
        <f>IFERROR(VLOOKUP(D50,'7月'!$H$3:$R$50,9,FALSE)&amp;"","")</f>
        <v/>
      </c>
      <c r="AJ50" s="5" t="str">
        <f>IFERROR(VLOOKUP(D50,'7月'!$H$3:$R$50,10,FALSE)&amp;"","")</f>
        <v/>
      </c>
      <c r="AK50" s="5" t="str">
        <f>IFERROR(VLOOKUP(D50,'7月'!$H$3:$R$50,11,FALSE)&amp;"","")</f>
        <v/>
      </c>
      <c r="AL50" s="5">
        <f>_xlfn.XLOOKUP(D50,'7月'!$H$3:$H$50,'7月'!$B$3:$B$50,0)</f>
        <v>1</v>
      </c>
      <c r="AM50" s="158">
        <f t="shared" si="6"/>
        <v>7</v>
      </c>
      <c r="AN50" s="19">
        <f>IFERROR(VLOOKUP(D50,'8月'!$H$3:$T$50,7,FALSE),"")</f>
        <v>109</v>
      </c>
      <c r="AO50" s="5">
        <f>IFERROR(VLOOKUP(D50,'8月'!$H$3:$T$50,2,FALSE),"")</f>
        <v>24</v>
      </c>
      <c r="AP50" s="5" t="str">
        <f>IFERROR(VLOOKUP(D50,'8月'!$H$3:$T$50,8,FALSE)&amp;"","")</f>
        <v>85</v>
      </c>
      <c r="AQ50" s="160" t="str">
        <f>IFERROR(VLOOKUP(D50,'8月'!$H$3:$R$50,9,FALSE)&amp;"","")</f>
        <v/>
      </c>
      <c r="AR50" s="160" t="str">
        <f>IFERROR(VLOOKUP(D50,'8月'!$H$3:$R$50,10,FALSE)&amp;"","")</f>
        <v/>
      </c>
      <c r="AS50" s="160" t="str">
        <f>IFERROR(VLOOKUP(D50,'8月'!$H$3:$R$50,11,FALSE)&amp;"","")</f>
        <v/>
      </c>
      <c r="AT50" s="5">
        <f>_xlfn.XLOOKUP(D50,'8月'!$H$3:$H$50,'8月'!$B$3:$B$50,0)</f>
        <v>1</v>
      </c>
      <c r="AU50" s="158">
        <f t="shared" si="2"/>
        <v>8</v>
      </c>
      <c r="AV50" s="19">
        <f>IFERROR(VLOOKUP(D50,'9月'!$H$3:$T$50,7,FALSE),"")</f>
        <v>110</v>
      </c>
      <c r="AW50" s="5">
        <f>IFERROR(VLOOKUP(D50,'9月'!$H$3:$T$50,2,FALSE),"")</f>
        <v>24</v>
      </c>
      <c r="AX50" s="5" t="str">
        <f>IFERROR(VLOOKUP(D50,'9月'!$H$3:$T$50,8,FALSE)&amp;"","")</f>
        <v>86</v>
      </c>
      <c r="AY50" s="5" t="str">
        <f>IFERROR(VLOOKUP(D50,'9月'!$H$3:$R$50,9,FALSE)&amp;"","")</f>
        <v/>
      </c>
      <c r="AZ50" s="160" t="str">
        <f>IFERROR(VLOOKUP(D50,'9月'!$H$3:$R$50,10,FALSE)&amp;"","")</f>
        <v/>
      </c>
      <c r="BA50" s="160" t="str">
        <f>IFERROR(VLOOKUP(D50,'9月'!$H$3:$R$50,11,FALSE)&amp;"","")</f>
        <v/>
      </c>
      <c r="BB50" s="5">
        <f>_xlfn.XLOOKUP(D50,'9月'!$H$3:$H$50,'8月'!$B$3:$B$50,0)</f>
        <v>1</v>
      </c>
      <c r="BC50" s="158">
        <f t="shared" si="3"/>
        <v>9</v>
      </c>
      <c r="BD50" s="19">
        <f>IFERROR(VLOOKUP(D50,'10月'!$H$3:$T$50,7,FALSE),"")</f>
        <v>107</v>
      </c>
      <c r="BE50" s="5">
        <f>IFERROR(VLOOKUP(D50,'10月'!$H$3:$T$50,2,FALSE),"")</f>
        <v>24</v>
      </c>
      <c r="BF50" s="5" t="str">
        <f>IFERROR(VLOOKUP(D50,'10月'!$H$3:$T$50,8,FALSE)&amp;"","")</f>
        <v>83</v>
      </c>
      <c r="BG50" s="5" t="str">
        <f>IFERROR(VLOOKUP(D50,'10月'!$H$3:$R$50,9,FALSE)&amp;"","")</f>
        <v/>
      </c>
      <c r="BH50" s="160" t="str">
        <f>IFERROR(VLOOKUP(D50,'10月'!$H$3:$R$50,10,FALSE)&amp;"","")</f>
        <v/>
      </c>
      <c r="BI50" s="160" t="str">
        <f>IFERROR(VLOOKUP(D50,'10月'!$H$3:$R$50,11,FALSE)&amp;"","")</f>
        <v/>
      </c>
      <c r="BJ50" s="5">
        <f>_xlfn.XLOOKUP(D50,'10月'!$H$3:$H$50,'8月'!$B$3:$B$50,0)</f>
        <v>1</v>
      </c>
      <c r="BK50" s="160">
        <f t="shared" si="54"/>
        <v>10</v>
      </c>
      <c r="BL50" s="163"/>
      <c r="BM50" s="126" t="str">
        <f t="shared" si="7"/>
        <v/>
      </c>
      <c r="BN50" s="127">
        <f t="shared" si="8"/>
        <v>100</v>
      </c>
      <c r="BO50" s="127">
        <f t="shared" si="9"/>
        <v>105</v>
      </c>
      <c r="BP50" s="127">
        <f t="shared" si="10"/>
        <v>99</v>
      </c>
      <c r="BQ50" s="127">
        <f t="shared" si="11"/>
        <v>109</v>
      </c>
      <c r="BR50" s="127">
        <f t="shared" si="12"/>
        <v>110</v>
      </c>
      <c r="BS50" s="127">
        <f t="shared" si="13"/>
        <v>107</v>
      </c>
      <c r="BT50" s="155">
        <f t="shared" si="14"/>
        <v>105</v>
      </c>
      <c r="BU50" s="128">
        <f t="shared" si="15"/>
        <v>26.400000000000002</v>
      </c>
      <c r="BV50" s="466"/>
      <c r="BW50" s="4"/>
      <c r="BX50" s="4"/>
    </row>
    <row r="51" spans="1:76" ht="20.5" customHeight="1">
      <c r="A51" s="24">
        <f t="shared" si="23"/>
        <v>48</v>
      </c>
      <c r="B51" s="75" t="s">
        <v>237</v>
      </c>
      <c r="C51" s="76" t="s">
        <v>254</v>
      </c>
      <c r="D51" s="447" t="s">
        <v>671</v>
      </c>
      <c r="E51" s="167" t="s">
        <v>43</v>
      </c>
      <c r="F51" s="169">
        <v>36</v>
      </c>
      <c r="G51" s="5" t="s">
        <v>626</v>
      </c>
      <c r="H51" s="19">
        <f>IFERROR(VLOOKUP(D51,'4月'!$H$3:$T$46,7,FALSE),"")</f>
        <v>117</v>
      </c>
      <c r="I51" s="5" t="str">
        <f>IFERROR(VLOOKUP(D51,'4月'!$H$3:$T$46,2,FALSE),"")</f>
        <v>Guest</v>
      </c>
      <c r="J51" s="5" t="str">
        <f>IFERROR(VLOOKUP(D51,'4月'!$H$3:$T$46,8,FALSE)&amp;"","")</f>
        <v/>
      </c>
      <c r="K51" s="5" t="str">
        <f>IFERROR(VLOOKUP(D51,'4月'!$H$3:$R$44,9,FALSE)&amp;"","")</f>
        <v/>
      </c>
      <c r="L51" s="5" t="str">
        <f>IFERROR(VLOOKUP(D51,'4月'!$H$3:$R$44,10,FALSE)&amp;"","")</f>
        <v>3</v>
      </c>
      <c r="M51" s="5" t="str">
        <f>IFERROR(VLOOKUP(D51,'4月'!$H$3:$R$44,11,FALSE)&amp;"","")</f>
        <v>8</v>
      </c>
      <c r="N51" s="5">
        <f>IFERROR(VLOOKUP(D51,'4月'!$H$3:$T$46,13,FALSE),0)</f>
        <v>0</v>
      </c>
      <c r="O51" s="158">
        <f>N51</f>
        <v>0</v>
      </c>
      <c r="P51" s="19">
        <f>IFERROR(VLOOKUP(D51,'5月'!$H$3:$T$50,7,FALSE),"")</f>
        <v>136</v>
      </c>
      <c r="Q51" s="26" t="str">
        <f>IFERROR(VLOOKUP(D51,'5月'!$H$3:$T$50,2,FALSE),"")</f>
        <v>Guest</v>
      </c>
      <c r="R51" s="5" t="str">
        <f>IFERROR(VLOOKUP(D51,'5月'!$H$3:$T$50,8,FALSE)&amp;"","")</f>
        <v/>
      </c>
      <c r="S51" s="5" t="str">
        <f>IFERROR(VLOOKUP(D51,'5月'!$H$3:$R$50,9,FALSE)&amp;"","")</f>
        <v/>
      </c>
      <c r="T51" s="5" t="str">
        <f>IFERROR(VLOOKUP(D51,'5月'!$H$3:$R$50,10,FALSE)&amp;"","")</f>
        <v/>
      </c>
      <c r="U51" s="5" t="str">
        <f>IFERROR(VLOOKUP(D51,'5月'!$H$3:$R$50,11,FALSE)&amp;"","")</f>
        <v/>
      </c>
      <c r="V51" s="5">
        <f>_xlfn.XLOOKUP(D51,'5月'!$H$3:$H$50,'5月'!$B$3:$B$50,0)</f>
        <v>0</v>
      </c>
      <c r="W51" s="158">
        <f>IFERROR(O51+V51,0)</f>
        <v>0</v>
      </c>
      <c r="X51" s="19">
        <f>IFERROR(VLOOKUP(D51,'6月'!$H$3:$T$50,7,FALSE),"")</f>
        <v>126</v>
      </c>
      <c r="Y51" s="26">
        <f>IFERROR(VLOOKUP(D51,'6月'!$H$3:$T$50,2,FALSE),"")</f>
        <v>35</v>
      </c>
      <c r="Z51" s="5" t="str">
        <f>IFERROR(VLOOKUP(D51,'6月'!$H$3:$T$50,8,FALSE)&amp;"","")</f>
        <v>91</v>
      </c>
      <c r="AA51" s="5" t="str">
        <f>IFERROR(VLOOKUP(D51,'6月'!$H$3:$R$50,9,FALSE)&amp;"","")</f>
        <v/>
      </c>
      <c r="AB51" s="5" t="str">
        <f>IFERROR(VLOOKUP(D51,'6月'!$H$3:$R$50,10,FALSE)&amp;"","")</f>
        <v/>
      </c>
      <c r="AC51" s="5" t="str">
        <f>IFERROR(VLOOKUP(D51,'6月'!$H$3:$R$50,11,FALSE)&amp;"","")</f>
        <v/>
      </c>
      <c r="AD51" s="5">
        <f>_xlfn.XLOOKUP(D51,'6月'!$H$3:$H$50,'6月'!$B$3:$B$50,0)</f>
        <v>1</v>
      </c>
      <c r="AE51" s="158">
        <f>IFERROR(AD51+W51,0)</f>
        <v>1</v>
      </c>
      <c r="AF51" s="19">
        <f>IFERROR(VLOOKUP(D51,'7月'!$H$3:$T$50,7,FALSE),"")</f>
        <v>130</v>
      </c>
      <c r="AG51" s="5">
        <f>IFERROR(VLOOKUP(D51,'7月'!$H$3:$T$50,2,FALSE),"")</f>
        <v>36</v>
      </c>
      <c r="AH51" s="5" t="str">
        <f>IFERROR(VLOOKUP(D51,'7月'!$H$3:$T$50,8,FALSE)&amp;"","")</f>
        <v>94</v>
      </c>
      <c r="AI51" s="5" t="str">
        <f>IFERROR(VLOOKUP(D51,'7月'!$H$3:$R$50,9,FALSE)&amp;"","")</f>
        <v/>
      </c>
      <c r="AJ51" s="5" t="str">
        <f>IFERROR(VLOOKUP(D51,'7月'!$H$3:$R$50,10,FALSE)&amp;"","")</f>
        <v/>
      </c>
      <c r="AK51" s="5" t="str">
        <f>IFERROR(VLOOKUP(D51,'7月'!$H$3:$R$50,11,FALSE)&amp;"","")</f>
        <v/>
      </c>
      <c r="AL51" s="5">
        <f>_xlfn.XLOOKUP(D51,'7月'!$H$3:$H$50,'7月'!$B$3:$B$50,0)</f>
        <v>1</v>
      </c>
      <c r="AM51" s="158">
        <f t="shared" si="6"/>
        <v>2</v>
      </c>
      <c r="AN51" s="19">
        <f>IFERROR(VLOOKUP(D51,'8月'!$H$3:$T$50,7,FALSE),"")</f>
        <v>127</v>
      </c>
      <c r="AO51" s="5">
        <f>IFERROR(VLOOKUP(D51,'8月'!$H$3:$T$50,2,FALSE),"")</f>
        <v>36</v>
      </c>
      <c r="AP51" s="5" t="str">
        <f>IFERROR(VLOOKUP(D51,'8月'!$H$3:$T$50,8,FALSE)&amp;"","")</f>
        <v>91</v>
      </c>
      <c r="AQ51" s="160" t="str">
        <f>IFERROR(VLOOKUP(D51,'8月'!$H$3:$R$50,9,FALSE)&amp;"","")</f>
        <v/>
      </c>
      <c r="AR51" s="160" t="str">
        <f>IFERROR(VLOOKUP(D51,'8月'!$H$3:$R$50,10,FALSE)&amp;"","")</f>
        <v/>
      </c>
      <c r="AS51" s="160" t="str">
        <f>IFERROR(VLOOKUP(D51,'8月'!$H$3:$R$50,11,FALSE)&amp;"","")</f>
        <v/>
      </c>
      <c r="AT51" s="5">
        <f>_xlfn.XLOOKUP(D51,'8月'!$H$3:$H$50,'8月'!$B$3:$B$50,0)</f>
        <v>1</v>
      </c>
      <c r="AU51" s="158">
        <f t="shared" si="2"/>
        <v>3</v>
      </c>
      <c r="AV51" s="19">
        <f>IFERROR(VLOOKUP(D51,'9月'!$H$3:$T$50,7,FALSE),"")</f>
        <v>125</v>
      </c>
      <c r="AW51" s="5">
        <f>IFERROR(VLOOKUP(D51,'9月'!$H$3:$T$50,2,FALSE),"")</f>
        <v>36</v>
      </c>
      <c r="AX51" s="5" t="str">
        <f>IFERROR(VLOOKUP(D51,'9月'!$H$3:$T$50,8,FALSE)&amp;"","")</f>
        <v>89</v>
      </c>
      <c r="AY51" s="5" t="str">
        <f>IFERROR(VLOOKUP(D51,'9月'!$H$3:$R$50,9,FALSE)&amp;"","")</f>
        <v/>
      </c>
      <c r="AZ51" s="160" t="str">
        <f>IFERROR(VLOOKUP(D51,'9月'!$H$3:$R$50,10,FALSE)&amp;"","")</f>
        <v/>
      </c>
      <c r="BA51" s="160" t="str">
        <f>IFERROR(VLOOKUP(D51,'9月'!$H$3:$R$50,11,FALSE)&amp;"","")</f>
        <v/>
      </c>
      <c r="BB51" s="5">
        <f>_xlfn.XLOOKUP(D51,'9月'!$H$3:$H$50,'8月'!$B$3:$B$50,0)</f>
        <v>1</v>
      </c>
      <c r="BC51" s="158">
        <f>IFERROR(AU51+BB51,0)</f>
        <v>4</v>
      </c>
      <c r="BD51" s="19">
        <f>IFERROR(VLOOKUP(D51,'10月'!$H$3:$T$50,7,FALSE),"")</f>
        <v>122</v>
      </c>
      <c r="BE51" s="5">
        <f>IFERROR(VLOOKUP(D51,'10月'!$H$3:$T$50,2,FALSE),"")</f>
        <v>36</v>
      </c>
      <c r="BF51" s="5" t="str">
        <f>IFERROR(VLOOKUP(D51,'10月'!$H$3:$T$50,8,FALSE)&amp;"","")</f>
        <v>86</v>
      </c>
      <c r="BG51" s="5" t="str">
        <f>IFERROR(VLOOKUP(D51,'10月'!$H$3:$R$50,9,FALSE)&amp;"","")</f>
        <v/>
      </c>
      <c r="BH51" s="160" t="str">
        <f>IFERROR(VLOOKUP(D51,'10月'!$H$3:$R$50,10,FALSE)&amp;"","")</f>
        <v/>
      </c>
      <c r="BI51" s="160" t="str">
        <f>IFERROR(VLOOKUP(D51,'10月'!$H$3:$R$50,11,FALSE)&amp;"","")</f>
        <v/>
      </c>
      <c r="BJ51" s="5">
        <f>_xlfn.XLOOKUP(D51,'10月'!$H$3:$H$50,'8月'!$B$3:$B$50,0)</f>
        <v>1</v>
      </c>
      <c r="BK51" s="160">
        <f>BC51+BJ51</f>
        <v>5</v>
      </c>
      <c r="BL51" s="162"/>
      <c r="BM51" s="126">
        <f>H51</f>
        <v>117</v>
      </c>
      <c r="BN51" s="127">
        <f>P51</f>
        <v>136</v>
      </c>
      <c r="BO51" s="127">
        <f t="shared" si="9"/>
        <v>126</v>
      </c>
      <c r="BP51" s="127">
        <f t="shared" si="10"/>
        <v>130</v>
      </c>
      <c r="BQ51" s="127">
        <f t="shared" si="11"/>
        <v>127</v>
      </c>
      <c r="BR51" s="127">
        <f t="shared" si="12"/>
        <v>125</v>
      </c>
      <c r="BS51" s="127">
        <f t="shared" si="13"/>
        <v>122</v>
      </c>
      <c r="BT51" s="155">
        <f>IFERROR(AVERAGE(BM51,BN51,BO51,BP51,BQ51,BR51,BS51),"-")</f>
        <v>126.14285714285714</v>
      </c>
      <c r="BU51" s="128">
        <f>IFERROR(MIN(((BT51-72)*0.8),36),"-")</f>
        <v>36</v>
      </c>
      <c r="BV51" s="466"/>
      <c r="BW51" s="4"/>
      <c r="BX51" s="4"/>
    </row>
    <row r="52" spans="1:76" ht="20.5" customHeight="1">
      <c r="A52" s="24">
        <f t="shared" si="23"/>
        <v>49</v>
      </c>
      <c r="B52" s="132" t="s">
        <v>147</v>
      </c>
      <c r="C52" s="133" t="s">
        <v>64</v>
      </c>
      <c r="D52" s="449" t="s">
        <v>672</v>
      </c>
      <c r="E52" s="167" t="s">
        <v>40</v>
      </c>
      <c r="F52" s="168">
        <v>6</v>
      </c>
      <c r="G52" s="5" t="s">
        <v>732</v>
      </c>
      <c r="H52" s="410">
        <f>IFERROR(VLOOKUP(D52,'4月'!$H$3:$T$46,7,FALSE),"")</f>
        <v>89</v>
      </c>
      <c r="I52" s="5">
        <f>IFERROR(VLOOKUP(D52,'4月'!$H$3:$T$46,2,FALSE),"")</f>
        <v>14</v>
      </c>
      <c r="J52" s="5" t="str">
        <f>IFERROR(VLOOKUP(D52,'4月'!$H$3:$T$46,8,FALSE)&amp;"","")</f>
        <v>75</v>
      </c>
      <c r="K52" s="5" t="str">
        <f>IFERROR(VLOOKUP(D52,'4月'!$H$3:$R$44,9,FALSE)&amp;"","")</f>
        <v>4,7</v>
      </c>
      <c r="L52" s="5" t="str">
        <f>IFERROR(VLOOKUP(D52,'4月'!$H$3:$R$44,10,FALSE)&amp;"","")</f>
        <v/>
      </c>
      <c r="M52" s="5" t="str">
        <f>IFERROR(VLOOKUP(D52,'4月'!$H$3:$R$44,11,FALSE)&amp;"","")</f>
        <v/>
      </c>
      <c r="N52" s="5">
        <f>IFERROR(VLOOKUP(D52,'4月'!$H$3:$T$46,13,FALSE),0)</f>
        <v>12</v>
      </c>
      <c r="O52" s="158">
        <f t="shared" si="51"/>
        <v>12</v>
      </c>
      <c r="P52" s="19">
        <f>IFERROR(VLOOKUP(D52,'5月'!$H$3:$T$50,7,FALSE),"")</f>
        <v>90</v>
      </c>
      <c r="Q52" s="26">
        <f>IFERROR(VLOOKUP(D52,'5月'!$H$3:$T$50,2,FALSE),"")</f>
        <v>14</v>
      </c>
      <c r="R52" s="5" t="str">
        <f>IFERROR(VLOOKUP(D52,'5月'!$H$3:$T$50,8,FALSE)&amp;"","")</f>
        <v>76</v>
      </c>
      <c r="S52" s="5" t="str">
        <f>IFERROR(VLOOKUP(D52,'5月'!$H$3:$R$50,9,FALSE)&amp;"","")</f>
        <v>7</v>
      </c>
      <c r="T52" s="5" t="str">
        <f>IFERROR(VLOOKUP(D52,'5月'!$H$3:$R$50,10,FALSE)&amp;"","")</f>
        <v/>
      </c>
      <c r="U52" s="5" t="str">
        <f>IFERROR(VLOOKUP(D52,'5月'!$H$3:$R$50,11,FALSE)&amp;"","")</f>
        <v/>
      </c>
      <c r="V52" s="5">
        <f>_xlfn.XLOOKUP(D52,'5月'!$H$3:$H$50,'5月'!$B$3:$B$50,0)</f>
        <v>9</v>
      </c>
      <c r="W52" s="158">
        <f t="shared" si="52"/>
        <v>21</v>
      </c>
      <c r="X52" s="410">
        <f>IFERROR(VLOOKUP(D52,'6月'!$H$3:$T$50,7,FALSE),"")</f>
        <v>80</v>
      </c>
      <c r="Y52" s="26">
        <f>IFERROR(VLOOKUP(D52,'6月'!$H$3:$T$50,2,FALSE),"")</f>
        <v>14</v>
      </c>
      <c r="Z52" s="387" t="str">
        <f>IFERROR(VLOOKUP(D52,'6月'!$H$3:$T$50,8,FALSE)&amp;"","")</f>
        <v>66</v>
      </c>
      <c r="AA52" s="5" t="str">
        <f>IFERROR(VLOOKUP(D52,'6月'!$H$3:$R$50,9,FALSE)&amp;"","")</f>
        <v>3</v>
      </c>
      <c r="AB52" s="5" t="str">
        <f>IFERROR(VLOOKUP(D52,'6月'!$H$3:$R$50,10,FALSE)&amp;"","")</f>
        <v>3</v>
      </c>
      <c r="AC52" s="5" t="str">
        <f>IFERROR(VLOOKUP(D52,'6月'!$H$3:$R$50,11,FALSE)&amp;"","")</f>
        <v>2</v>
      </c>
      <c r="AD52" s="5">
        <f>_xlfn.XLOOKUP(D52,'6月'!$H$3:$H$50,'6月'!$B$3:$B$50,0)</f>
        <v>18</v>
      </c>
      <c r="AE52" s="158">
        <f t="shared" si="50"/>
        <v>39</v>
      </c>
      <c r="AF52" s="19">
        <f>IFERROR(VLOOKUP(D52,'7月'!$H$3:$T$50,7,FALSE),"")</f>
        <v>87</v>
      </c>
      <c r="AG52" s="5">
        <f>IFERROR(VLOOKUP(D52,'7月'!$H$3:$T$50,2,FALSE),"")</f>
        <v>10</v>
      </c>
      <c r="AH52" s="5" t="str">
        <f>IFERROR(VLOOKUP(D52,'7月'!$H$3:$T$50,8,FALSE)&amp;"","")</f>
        <v>77</v>
      </c>
      <c r="AI52" s="5" t="str">
        <f>IFERROR(VLOOKUP(D52,'7月'!$H$3:$R$50,9,FALSE)&amp;"","")</f>
        <v>5,7,11,17</v>
      </c>
      <c r="AJ52" s="5" t="str">
        <f>IFERROR(VLOOKUP(D52,'7月'!$H$3:$R$50,10,FALSE)&amp;"","")</f>
        <v/>
      </c>
      <c r="AK52" s="5" t="str">
        <f>IFERROR(VLOOKUP(D52,'7月'!$H$3:$R$50,11,FALSE)&amp;"","")</f>
        <v/>
      </c>
      <c r="AL52" s="5">
        <f>_xlfn.XLOOKUP(D52,'7月'!$H$3:$H$50,'7月'!$B$3:$B$50,0)</f>
        <v>1</v>
      </c>
      <c r="AM52" s="158">
        <f t="shared" si="6"/>
        <v>40</v>
      </c>
      <c r="AN52" s="410">
        <f>IFERROR(VLOOKUP(D52,'8月'!$H$3:$T$50,7,FALSE),"")</f>
        <v>77</v>
      </c>
      <c r="AO52" s="5">
        <f>IFERROR(VLOOKUP(D52,'8月'!$H$3:$T$50,2,FALSE),"")</f>
        <v>10</v>
      </c>
      <c r="AP52" s="386" t="str">
        <f>IFERROR(VLOOKUP(D52,'8月'!$H$3:$T$50,8,FALSE)&amp;"","")</f>
        <v>67</v>
      </c>
      <c r="AQ52" s="160" t="str">
        <f>IFERROR(VLOOKUP(D52,'8月'!$H$3:$R$50,9,FALSE)&amp;"","")</f>
        <v>2,13</v>
      </c>
      <c r="AR52" s="160" t="str">
        <f>IFERROR(VLOOKUP(D52,'8月'!$H$3:$R$50,10,FALSE)&amp;"","")</f>
        <v/>
      </c>
      <c r="AS52" s="160" t="str">
        <f>IFERROR(VLOOKUP(D52,'8月'!$H$3:$R$50,11,FALSE)&amp;"","")</f>
        <v/>
      </c>
      <c r="AT52" s="5">
        <f>_xlfn.XLOOKUP(D52,'8月'!$H$3:$H$50,'8月'!$B$3:$B$50,0)</f>
        <v>21</v>
      </c>
      <c r="AU52" s="158">
        <f t="shared" si="2"/>
        <v>61</v>
      </c>
      <c r="AV52" s="19">
        <f>IFERROR(VLOOKUP(D52,'9月'!$H$3:$T$50,7,FALSE),"")</f>
        <v>82</v>
      </c>
      <c r="AW52" s="5">
        <f>IFERROR(VLOOKUP(D52,'9月'!$H$3:$T$50,2,FALSE),"")</f>
        <v>6</v>
      </c>
      <c r="AX52" s="5" t="str">
        <f>IFERROR(VLOOKUP(D52,'9月'!$H$3:$T$50,8,FALSE)&amp;"","")</f>
        <v>76</v>
      </c>
      <c r="AY52" s="5" t="str">
        <f>IFERROR(VLOOKUP(D52,'9月'!$H$3:$R$50,9,FALSE)&amp;"","")</f>
        <v>12</v>
      </c>
      <c r="AZ52" s="160" t="str">
        <f>IFERROR(VLOOKUP(D52,'9月'!$H$3:$R$50,10,FALSE)&amp;"","")</f>
        <v>12</v>
      </c>
      <c r="BA52" s="160" t="str">
        <f>IFERROR(VLOOKUP(D52,'9月'!$H$3:$R$50,11,FALSE)&amp;"","")</f>
        <v/>
      </c>
      <c r="BB52" s="5">
        <f>_xlfn.XLOOKUP(D52,'9月'!$H$3:$H$50,'8月'!$B$3:$B$50,0)</f>
        <v>4</v>
      </c>
      <c r="BC52" s="158">
        <f t="shared" ref="BC52:BC64" si="60">IFERROR(AU52+BB52,0)</f>
        <v>65</v>
      </c>
      <c r="BD52" s="19">
        <f>IFERROR(VLOOKUP(D52,'10月'!$H$3:$T$50,7,FALSE),"")</f>
        <v>85</v>
      </c>
      <c r="BE52" s="5">
        <f>IFERROR(VLOOKUP(D52,'10月'!$H$3:$T$50,2,FALSE),"")</f>
        <v>6</v>
      </c>
      <c r="BF52" s="5" t="str">
        <f>IFERROR(VLOOKUP(D52,'10月'!$H$3:$T$50,8,FALSE)&amp;"","")</f>
        <v>79</v>
      </c>
      <c r="BG52" s="5" t="str">
        <f>IFERROR(VLOOKUP(D52,'10月'!$H$3:$R$50,9,FALSE)&amp;"","")</f>
        <v>9,13</v>
      </c>
      <c r="BH52" s="160" t="str">
        <f>IFERROR(VLOOKUP(D52,'10月'!$H$3:$R$50,10,FALSE)&amp;"","")</f>
        <v>3</v>
      </c>
      <c r="BI52" s="160" t="str">
        <f>IFERROR(VLOOKUP(D52,'10月'!$H$3:$R$50,11,FALSE)&amp;"","")</f>
        <v/>
      </c>
      <c r="BJ52" s="5">
        <f>_xlfn.XLOOKUP(D52,'10月'!$H$3:$H$50,'8月'!$B$3:$B$50,0)</f>
        <v>5</v>
      </c>
      <c r="BK52" s="160">
        <f t="shared" si="54"/>
        <v>70</v>
      </c>
      <c r="BL52" s="464" t="s">
        <v>773</v>
      </c>
      <c r="BM52" s="126">
        <f t="shared" si="7"/>
        <v>89</v>
      </c>
      <c r="BN52" s="127">
        <f t="shared" si="8"/>
        <v>90</v>
      </c>
      <c r="BO52" s="127">
        <f t="shared" si="9"/>
        <v>80</v>
      </c>
      <c r="BP52" s="127">
        <f t="shared" si="10"/>
        <v>87</v>
      </c>
      <c r="BQ52" s="127">
        <f t="shared" si="11"/>
        <v>77</v>
      </c>
      <c r="BR52" s="127">
        <f t="shared" si="12"/>
        <v>82</v>
      </c>
      <c r="BS52" s="127">
        <f t="shared" si="13"/>
        <v>85</v>
      </c>
      <c r="BT52" s="155">
        <f>IFERROR(AVERAGE(BM52,BN52,BO52,BP52,BQ52,BR52,BS52),"-")</f>
        <v>84.285714285714292</v>
      </c>
      <c r="BU52" s="128">
        <f>IFERROR(MIN((((BT52-72)*0.8)*0.8),36),"-")</f>
        <v>7.8628571428571483</v>
      </c>
      <c r="BV52" s="465" t="s">
        <v>773</v>
      </c>
      <c r="BW52" s="4"/>
      <c r="BX52" s="4"/>
    </row>
    <row r="53" spans="1:76" ht="20.5" customHeight="1">
      <c r="A53" s="24">
        <f t="shared" si="23"/>
        <v>50</v>
      </c>
      <c r="B53" s="75" t="s">
        <v>264</v>
      </c>
      <c r="C53" s="76" t="s">
        <v>257</v>
      </c>
      <c r="D53" s="447" t="s">
        <v>673</v>
      </c>
      <c r="E53" s="167" t="s">
        <v>40</v>
      </c>
      <c r="F53" s="168">
        <v>21</v>
      </c>
      <c r="G53" s="5" t="s">
        <v>758</v>
      </c>
      <c r="H53" s="19">
        <f>IFERROR(VLOOKUP(D53,'4月'!$H$3:$T$46,7,FALSE),"")</f>
        <v>112</v>
      </c>
      <c r="I53" s="5" t="str">
        <f>IFERROR(VLOOKUP(D53,'4月'!$H$3:$T$46,2,FALSE),"")</f>
        <v>New-1</v>
      </c>
      <c r="J53" s="5" t="str">
        <f>IFERROR(VLOOKUP(D53,'4月'!$H$3:$T$46,8,FALSE)&amp;"","")</f>
        <v>-</v>
      </c>
      <c r="K53" s="5" t="str">
        <f>IFERROR(VLOOKUP(D53,'4月'!$H$3:$R$44,9,FALSE)&amp;"","")</f>
        <v/>
      </c>
      <c r="L53" s="5" t="str">
        <f>IFERROR(VLOOKUP(D53,'4月'!$H$3:$R$44,10,FALSE)&amp;"","")</f>
        <v/>
      </c>
      <c r="M53" s="5" t="str">
        <f>IFERROR(VLOOKUP(D53,'4月'!$H$3:$R$44,11,FALSE)&amp;"","")</f>
        <v/>
      </c>
      <c r="N53" s="5">
        <f>IFERROR(VLOOKUP(D53,'4月'!$H$3:$T$46,13,FALSE),0)</f>
        <v>1</v>
      </c>
      <c r="O53" s="158">
        <f t="shared" si="51"/>
        <v>1</v>
      </c>
      <c r="P53" s="19">
        <f>IFERROR(VLOOKUP(D53,'5月'!$H$3:$T$50,7,FALSE),"")</f>
        <v>105</v>
      </c>
      <c r="Q53" s="26" t="str">
        <f>IFERROR(VLOOKUP(D53,'5月'!$H$3:$T$50,2,FALSE),"")</f>
        <v>New-2</v>
      </c>
      <c r="R53" s="5" t="str">
        <f>IFERROR(VLOOKUP(D53,'5月'!$H$3:$T$50,8,FALSE)&amp;"","")</f>
        <v>-</v>
      </c>
      <c r="S53" s="5" t="str">
        <f>IFERROR(VLOOKUP(D53,'5月'!$H$3:$R$50,9,FALSE)&amp;"","")</f>
        <v/>
      </c>
      <c r="T53" s="5" t="str">
        <f>IFERROR(VLOOKUP(D53,'5月'!$H$3:$R$50,10,FALSE)&amp;"","")</f>
        <v/>
      </c>
      <c r="U53" s="5" t="str">
        <f>IFERROR(VLOOKUP(D53,'5月'!$H$3:$R$50,11,FALSE)&amp;"","")</f>
        <v/>
      </c>
      <c r="V53" s="5">
        <f>_xlfn.XLOOKUP(D53,'5月'!$H$3:$H$50,'5月'!$B$3:$B$50,0)</f>
        <v>1</v>
      </c>
      <c r="W53" s="158">
        <f t="shared" si="52"/>
        <v>2</v>
      </c>
      <c r="X53" s="19">
        <f>IFERROR(VLOOKUP(D53,'6月'!$H$3:$T$50,7,FALSE),"")</f>
        <v>95</v>
      </c>
      <c r="Y53" s="26">
        <f>IFERROR(VLOOKUP(D53,'6月'!$H$3:$T$50,2,FALSE),"")</f>
        <v>24</v>
      </c>
      <c r="Z53" s="5" t="str">
        <f>IFERROR(VLOOKUP(D53,'6月'!$H$3:$T$50,8,FALSE)&amp;"","")</f>
        <v>71</v>
      </c>
      <c r="AA53" s="5" t="str">
        <f>IFERROR(VLOOKUP(D53,'6月'!$H$3:$R$50,9,FALSE)&amp;"","")</f>
        <v/>
      </c>
      <c r="AB53" s="5" t="str">
        <f>IFERROR(VLOOKUP(D53,'6月'!$H$3:$R$50,10,FALSE)&amp;"","")</f>
        <v/>
      </c>
      <c r="AC53" s="5" t="str">
        <f>IFERROR(VLOOKUP(D53,'6月'!$H$3:$R$50,11,FALSE)&amp;"","")</f>
        <v/>
      </c>
      <c r="AD53" s="5">
        <f>_xlfn.XLOOKUP(D53,'6月'!$H$3:$H$50,'6月'!$B$3:$B$50,0)</f>
        <v>12</v>
      </c>
      <c r="AE53" s="158">
        <f t="shared" si="50"/>
        <v>14</v>
      </c>
      <c r="AF53" s="19">
        <f>IFERROR(VLOOKUP(D53,'7月'!$H$3:$T$50,7,FALSE),"")</f>
        <v>98</v>
      </c>
      <c r="AG53" s="5">
        <f>IFERROR(VLOOKUP(D53,'7月'!$H$3:$T$50,2,FALSE),"")</f>
        <v>24</v>
      </c>
      <c r="AH53" s="5" t="str">
        <f>IFERROR(VLOOKUP(D53,'7月'!$H$3:$T$50,8,FALSE)&amp;"","")</f>
        <v>74</v>
      </c>
      <c r="AI53" s="5" t="str">
        <f>IFERROR(VLOOKUP(D53,'7月'!$H$3:$R$50,9,FALSE)&amp;"","")</f>
        <v>2(Eagle)</v>
      </c>
      <c r="AJ53" s="5" t="str">
        <f>IFERROR(VLOOKUP(D53,'7月'!$H$3:$R$50,10,FALSE)&amp;"","")</f>
        <v/>
      </c>
      <c r="AK53" s="5" t="str">
        <f>IFERROR(VLOOKUP(D53,'7月'!$H$3:$R$50,11,FALSE)&amp;"","")</f>
        <v/>
      </c>
      <c r="AL53" s="5">
        <f>_xlfn.XLOOKUP(D53,'7月'!$H$3:$H$50,'7月'!$B$3:$B$50,0)</f>
        <v>2</v>
      </c>
      <c r="AM53" s="158">
        <f t="shared" si="6"/>
        <v>16</v>
      </c>
      <c r="AN53" s="19">
        <f>IFERROR(VLOOKUP(D53,'8月'!$H$3:$T$50,7,FALSE),"")</f>
        <v>97</v>
      </c>
      <c r="AO53" s="5">
        <f>IFERROR(VLOOKUP(D53,'8月'!$H$3:$T$50,2,FALSE),"")</f>
        <v>24</v>
      </c>
      <c r="AP53" s="5" t="str">
        <f>IFERROR(VLOOKUP(D53,'8月'!$H$3:$T$50,8,FALSE)&amp;"","")</f>
        <v>73</v>
      </c>
      <c r="AQ53" s="160" t="str">
        <f>IFERROR(VLOOKUP(D53,'8月'!$H$3:$R$50,9,FALSE)&amp;"","")</f>
        <v/>
      </c>
      <c r="AR53" s="160" t="str">
        <f>IFERROR(VLOOKUP(D53,'8月'!$H$3:$R$50,10,FALSE)&amp;"","")</f>
        <v/>
      </c>
      <c r="AS53" s="160" t="str">
        <f>IFERROR(VLOOKUP(D53,'8月'!$H$3:$R$50,11,FALSE)&amp;"","")</f>
        <v/>
      </c>
      <c r="AT53" s="5">
        <f>_xlfn.XLOOKUP(D53,'8月'!$H$3:$H$50,'8月'!$B$3:$B$50,0)</f>
        <v>9</v>
      </c>
      <c r="AU53" s="158">
        <f t="shared" si="2"/>
        <v>25</v>
      </c>
      <c r="AV53" s="19">
        <f>IFERROR(VLOOKUP(D53,'9月'!$H$3:$T$50,7,FALSE),"")</f>
        <v>93</v>
      </c>
      <c r="AW53" s="5">
        <f>IFERROR(VLOOKUP(D53,'9月'!$H$3:$T$50,2,FALSE),"")</f>
        <v>24</v>
      </c>
      <c r="AX53" s="388" t="str">
        <f>IFERROR(VLOOKUP(D53,'9月'!$H$3:$T$50,8,FALSE)&amp;"","")</f>
        <v>69</v>
      </c>
      <c r="AY53" s="5" t="str">
        <f>IFERROR(VLOOKUP(D53,'9月'!$H$3:$R$50,9,FALSE)&amp;"","")</f>
        <v/>
      </c>
      <c r="AZ53" s="160" t="str">
        <f>IFERROR(VLOOKUP(D53,'9月'!$H$3:$R$50,10,FALSE)&amp;"","")</f>
        <v/>
      </c>
      <c r="BA53" s="160" t="str">
        <f>IFERROR(VLOOKUP(D53,'9月'!$H$3:$R$50,11,FALSE)&amp;"","")</f>
        <v>17</v>
      </c>
      <c r="BB53" s="5">
        <f>_xlfn.XLOOKUP(D53,'9月'!$H$3:$H$50,'8月'!$B$3:$B$50,0)</f>
        <v>15</v>
      </c>
      <c r="BC53" s="158">
        <f t="shared" si="60"/>
        <v>40</v>
      </c>
      <c r="BD53" s="19" t="str">
        <f>IFERROR(VLOOKUP(D53,'10月'!$H$3:$T$50,7,FALSE),"")</f>
        <v/>
      </c>
      <c r="BE53" s="5" t="str">
        <f>IFERROR(VLOOKUP(D53,'10月'!$H$3:$T$50,2,FALSE),"")</f>
        <v/>
      </c>
      <c r="BF53" s="5" t="str">
        <f>IFERROR(VLOOKUP(D53,'10月'!$H$3:$T$50,8,FALSE)&amp;"","")</f>
        <v/>
      </c>
      <c r="BG53" s="5" t="str">
        <f>IFERROR(VLOOKUP(D53,'10月'!$H$3:$R$50,9,FALSE)&amp;"","")</f>
        <v/>
      </c>
      <c r="BH53" s="160" t="str">
        <f>IFERROR(VLOOKUP(D53,'10月'!$H$3:$R$50,10,FALSE)&amp;"","")</f>
        <v/>
      </c>
      <c r="BI53" s="160" t="str">
        <f>IFERROR(VLOOKUP(D53,'10月'!$H$3:$R$50,11,FALSE)&amp;"","")</f>
        <v/>
      </c>
      <c r="BJ53" s="5">
        <f>_xlfn.XLOOKUP(D53,'10月'!$H$3:$H$50,'8月'!$B$3:$B$50,0)</f>
        <v>0</v>
      </c>
      <c r="BK53" s="160">
        <f t="shared" si="54"/>
        <v>40</v>
      </c>
      <c r="BL53" s="162"/>
      <c r="BM53" s="126">
        <f t="shared" si="7"/>
        <v>112</v>
      </c>
      <c r="BN53" s="127">
        <f t="shared" si="8"/>
        <v>105</v>
      </c>
      <c r="BO53" s="127">
        <f t="shared" si="9"/>
        <v>95</v>
      </c>
      <c r="BP53" s="127">
        <f t="shared" si="10"/>
        <v>98</v>
      </c>
      <c r="BQ53" s="127">
        <f t="shared" si="11"/>
        <v>97</v>
      </c>
      <c r="BR53" s="127">
        <f t="shared" si="12"/>
        <v>93</v>
      </c>
      <c r="BS53" s="127" t="str">
        <f t="shared" si="13"/>
        <v/>
      </c>
      <c r="BT53" s="155">
        <f>IFERROR(AVERAGE(BM53,BN53,BO53,BP53,BQ53,BR53,BS53),"-")</f>
        <v>100</v>
      </c>
      <c r="BU53" s="128">
        <f t="shared" si="15"/>
        <v>22.400000000000002</v>
      </c>
      <c r="BV53" s="466"/>
      <c r="BW53" s="4"/>
      <c r="BX53" s="4"/>
    </row>
    <row r="54" spans="1:76" ht="20.5" customHeight="1">
      <c r="A54" s="24">
        <f t="shared" si="23"/>
        <v>51</v>
      </c>
      <c r="B54" s="156" t="s">
        <v>151</v>
      </c>
      <c r="C54" s="157" t="s">
        <v>113</v>
      </c>
      <c r="D54" s="449" t="s">
        <v>674</v>
      </c>
      <c r="E54" s="167" t="s">
        <v>43</v>
      </c>
      <c r="F54" s="168">
        <v>35</v>
      </c>
      <c r="G54" s="125" t="s">
        <v>571</v>
      </c>
      <c r="H54" s="19">
        <f>IFERROR(VLOOKUP(D54,'4月'!$H$3:$T$46,7,FALSE),"")</f>
        <v>130</v>
      </c>
      <c r="I54" s="5">
        <f>IFERROR(VLOOKUP(D54,'4月'!$H$3:$T$46,2,FALSE),"")</f>
        <v>32</v>
      </c>
      <c r="J54" s="5" t="str">
        <f>IFERROR(VLOOKUP(D54,'4月'!$H$3:$T$46,8,FALSE)&amp;"","")</f>
        <v>98</v>
      </c>
      <c r="K54" s="5" t="str">
        <f>IFERROR(VLOOKUP(D54,'4月'!$H$3:$R$44,9,FALSE)&amp;"","")</f>
        <v/>
      </c>
      <c r="L54" s="5" t="str">
        <f>IFERROR(VLOOKUP(D54,'4月'!$H$3:$R$44,10,FALSE)&amp;"","")</f>
        <v/>
      </c>
      <c r="M54" s="5" t="str">
        <f>IFERROR(VLOOKUP(D54,'4月'!$H$3:$R$44,11,FALSE)&amp;"","")</f>
        <v/>
      </c>
      <c r="N54" s="5">
        <f>IFERROR(VLOOKUP(D54,'4月'!$H$3:$T$46,13,FALSE),0)</f>
        <v>1</v>
      </c>
      <c r="O54" s="158">
        <f t="shared" si="51"/>
        <v>1</v>
      </c>
      <c r="P54" s="19">
        <f>IFERROR(VLOOKUP(D54,'5月'!$H$3:$T$50,7,FALSE),"")</f>
        <v>122</v>
      </c>
      <c r="Q54" s="26">
        <f>IFERROR(VLOOKUP(D54,'5月'!$H$3:$T$50,2,FALSE),"")</f>
        <v>34</v>
      </c>
      <c r="R54" s="5" t="str">
        <f>IFERROR(VLOOKUP(D54,'5月'!$H$3:$T$50,8,FALSE)&amp;"","")</f>
        <v>88</v>
      </c>
      <c r="S54" s="5" t="str">
        <f>IFERROR(VLOOKUP(D54,'5月'!$H$3:$R$50,9,FALSE)&amp;"","")</f>
        <v/>
      </c>
      <c r="T54" s="5" t="str">
        <f>IFERROR(VLOOKUP(D54,'5月'!$H$3:$R$50,10,FALSE)&amp;"","")</f>
        <v/>
      </c>
      <c r="U54" s="5" t="str">
        <f>IFERROR(VLOOKUP(D54,'5月'!$H$3:$R$50,11,FALSE)&amp;"","")</f>
        <v/>
      </c>
      <c r="V54" s="5">
        <f>_xlfn.XLOOKUP(D54,'5月'!$H$3:$H$50,'5月'!$B$3:$B$50,0)</f>
        <v>1</v>
      </c>
      <c r="W54" s="158">
        <f t="shared" si="52"/>
        <v>2</v>
      </c>
      <c r="X54" s="19">
        <f>IFERROR(VLOOKUP(D54,'6月'!$H$3:$T$50,7,FALSE),"")</f>
        <v>121</v>
      </c>
      <c r="Y54" s="26">
        <f>IFERROR(VLOOKUP(D54,'6月'!$H$3:$T$50,2,FALSE),"")</f>
        <v>35</v>
      </c>
      <c r="Z54" s="5" t="str">
        <f>IFERROR(VLOOKUP(D54,'6月'!$H$3:$T$50,8,FALSE)&amp;"","")</f>
        <v>86</v>
      </c>
      <c r="AA54" s="5" t="str">
        <f>IFERROR(VLOOKUP(D54,'6月'!$H$3:$R$50,9,FALSE)&amp;"","")</f>
        <v/>
      </c>
      <c r="AB54" s="5" t="str">
        <f>IFERROR(VLOOKUP(D54,'6月'!$H$3:$R$50,10,FALSE)&amp;"","")</f>
        <v/>
      </c>
      <c r="AC54" s="5" t="str">
        <f>IFERROR(VLOOKUP(D54,'6月'!$H$3:$R$50,11,FALSE)&amp;"","")</f>
        <v/>
      </c>
      <c r="AD54" s="5">
        <f>_xlfn.XLOOKUP(D54,'6月'!$H$3:$H$50,'6月'!$B$3:$B$50,0)</f>
        <v>1</v>
      </c>
      <c r="AE54" s="158">
        <f t="shared" si="50"/>
        <v>3</v>
      </c>
      <c r="AF54" s="19">
        <f>IFERROR(VLOOKUP(D54,'7月'!$H$3:$T$50,7,FALSE),"")</f>
        <v>113</v>
      </c>
      <c r="AG54" s="5">
        <f>IFERROR(VLOOKUP(D54,'7月'!$H$3:$T$50,2,FALSE),"")</f>
        <v>35</v>
      </c>
      <c r="AH54" s="5" t="str">
        <f>IFERROR(VLOOKUP(D54,'7月'!$H$3:$T$50,8,FALSE)&amp;"","")</f>
        <v>78</v>
      </c>
      <c r="AI54" s="5" t="str">
        <f>IFERROR(VLOOKUP(D54,'7月'!$H$3:$R$50,9,FALSE)&amp;"","")</f>
        <v/>
      </c>
      <c r="AJ54" s="5" t="str">
        <f>IFERROR(VLOOKUP(D54,'7月'!$H$3:$R$50,10,FALSE)&amp;"","")</f>
        <v/>
      </c>
      <c r="AK54" s="5" t="str">
        <f>IFERROR(VLOOKUP(D54,'7月'!$H$3:$R$50,11,FALSE)&amp;"","")</f>
        <v/>
      </c>
      <c r="AL54" s="5">
        <f>_xlfn.XLOOKUP(D54,'7月'!$H$3:$H$50,'7月'!$B$3:$B$50,0)</f>
        <v>1</v>
      </c>
      <c r="AM54" s="158">
        <f t="shared" si="6"/>
        <v>4</v>
      </c>
      <c r="AN54" s="19">
        <f>IFERROR(VLOOKUP(D54,'8月'!$H$3:$T$50,7,FALSE),"")</f>
        <v>116</v>
      </c>
      <c r="AO54" s="5">
        <f>IFERROR(VLOOKUP(D54,'8月'!$H$3:$T$50,2,FALSE),"")</f>
        <v>35</v>
      </c>
      <c r="AP54" s="5" t="str">
        <f>IFERROR(VLOOKUP(D54,'8月'!$H$3:$T$50,8,FALSE)&amp;"","")</f>
        <v>81</v>
      </c>
      <c r="AQ54" s="160" t="str">
        <f>IFERROR(VLOOKUP(D54,'8月'!$H$3:$R$50,9,FALSE)&amp;"","")</f>
        <v/>
      </c>
      <c r="AR54" s="160" t="str">
        <f>IFERROR(VLOOKUP(D54,'8月'!$H$3:$R$50,10,FALSE)&amp;"","")</f>
        <v/>
      </c>
      <c r="AS54" s="160" t="str">
        <f>IFERROR(VLOOKUP(D54,'8月'!$H$3:$R$50,11,FALSE)&amp;"","")</f>
        <v/>
      </c>
      <c r="AT54" s="5">
        <f>_xlfn.XLOOKUP(D54,'8月'!$H$3:$H$50,'8月'!$B$3:$B$50,0)</f>
        <v>1</v>
      </c>
      <c r="AU54" s="158">
        <f t="shared" si="2"/>
        <v>5</v>
      </c>
      <c r="AV54" s="19">
        <f>IFERROR(VLOOKUP(D54,'9月'!$H$3:$T$50,7,FALSE),"")</f>
        <v>117</v>
      </c>
      <c r="AW54" s="5">
        <f>IFERROR(VLOOKUP(D54,'9月'!$H$3:$T$50,2,FALSE),"")</f>
        <v>35</v>
      </c>
      <c r="AX54" s="5" t="str">
        <f>IFERROR(VLOOKUP(D54,'9月'!$H$3:$T$50,8,FALSE)&amp;"","")</f>
        <v>82</v>
      </c>
      <c r="AY54" s="5" t="str">
        <f>IFERROR(VLOOKUP(D54,'9月'!$H$3:$R$50,9,FALSE)&amp;"","")</f>
        <v/>
      </c>
      <c r="AZ54" s="160" t="str">
        <f>IFERROR(VLOOKUP(D54,'9月'!$H$3:$R$50,10,FALSE)&amp;"","")</f>
        <v/>
      </c>
      <c r="BA54" s="160" t="str">
        <f>IFERROR(VLOOKUP(D54,'9月'!$H$3:$R$50,11,FALSE)&amp;"","")</f>
        <v/>
      </c>
      <c r="BB54" s="5">
        <f>_xlfn.XLOOKUP(D54,'9月'!$H$3:$H$50,'8月'!$B$3:$B$50,0)</f>
        <v>1</v>
      </c>
      <c r="BC54" s="158">
        <f t="shared" si="60"/>
        <v>6</v>
      </c>
      <c r="BD54" s="19" t="str">
        <f>IFERROR(VLOOKUP(D54,'10月'!$H$3:$T$50,7,FALSE),"")</f>
        <v/>
      </c>
      <c r="BE54" s="5" t="str">
        <f>IFERROR(VLOOKUP(D54,'10月'!$H$3:$T$50,2,FALSE),"")</f>
        <v/>
      </c>
      <c r="BF54" s="5" t="str">
        <f>IFERROR(VLOOKUP(D54,'10月'!$H$3:$T$50,8,FALSE)&amp;"","")</f>
        <v/>
      </c>
      <c r="BG54" s="5" t="str">
        <f>IFERROR(VLOOKUP(D54,'10月'!$H$3:$R$50,9,FALSE)&amp;"","")</f>
        <v/>
      </c>
      <c r="BH54" s="160" t="str">
        <f>IFERROR(VLOOKUP(D54,'10月'!$H$3:$R$50,10,FALSE)&amp;"","")</f>
        <v/>
      </c>
      <c r="BI54" s="160" t="str">
        <f>IFERROR(VLOOKUP(D54,'10月'!$H$3:$R$50,11,FALSE)&amp;"","")</f>
        <v/>
      </c>
      <c r="BJ54" s="5">
        <f>_xlfn.XLOOKUP(D54,'10月'!$H$3:$H$50,'8月'!$B$3:$B$50,0)</f>
        <v>0</v>
      </c>
      <c r="BK54" s="160">
        <f t="shared" si="54"/>
        <v>6</v>
      </c>
      <c r="BL54" s="162"/>
      <c r="BM54" s="126">
        <f t="shared" si="7"/>
        <v>130</v>
      </c>
      <c r="BN54" s="127">
        <f t="shared" si="8"/>
        <v>122</v>
      </c>
      <c r="BO54" s="127">
        <f t="shared" si="9"/>
        <v>121</v>
      </c>
      <c r="BP54" s="127">
        <f t="shared" si="10"/>
        <v>113</v>
      </c>
      <c r="BQ54" s="127">
        <f t="shared" si="11"/>
        <v>116</v>
      </c>
      <c r="BR54" s="127">
        <f t="shared" si="12"/>
        <v>117</v>
      </c>
      <c r="BS54" s="127" t="str">
        <f t="shared" si="13"/>
        <v/>
      </c>
      <c r="BT54" s="155">
        <f t="shared" si="14"/>
        <v>119.83333333333333</v>
      </c>
      <c r="BU54" s="128">
        <f t="shared" si="15"/>
        <v>36</v>
      </c>
      <c r="BV54" s="466"/>
      <c r="BW54" s="4"/>
      <c r="BX54" s="4"/>
    </row>
    <row r="55" spans="1:76" ht="20.5" customHeight="1">
      <c r="A55" s="24">
        <f t="shared" si="23"/>
        <v>52</v>
      </c>
      <c r="B55" s="156" t="s">
        <v>201</v>
      </c>
      <c r="C55" s="157" t="s">
        <v>113</v>
      </c>
      <c r="D55" s="132" t="s">
        <v>234</v>
      </c>
      <c r="E55" s="167" t="s">
        <v>43</v>
      </c>
      <c r="F55" s="168">
        <v>29</v>
      </c>
      <c r="G55" s="5" t="s">
        <v>476</v>
      </c>
      <c r="H55" s="19">
        <f>IFERROR(VLOOKUP(D55,'4月'!$H$3:$T$46,7,FALSE),"")</f>
        <v>105</v>
      </c>
      <c r="I55" s="5">
        <f>IFERROR(VLOOKUP(D55,'4月'!$H$3:$T$46,2,FALSE),"")</f>
        <v>32</v>
      </c>
      <c r="J55" s="387" t="str">
        <f>IFERROR(VLOOKUP(D55,'4月'!$H$3:$T$46,8,FALSE)&amp;"","")</f>
        <v>73</v>
      </c>
      <c r="K55" s="5" t="str">
        <f>IFERROR(VLOOKUP(D55,'4月'!$H$3:$R$44,9,FALSE)&amp;"","")</f>
        <v/>
      </c>
      <c r="L55" s="5" t="str">
        <f>IFERROR(VLOOKUP(D55,'4月'!$H$3:$R$44,10,FALSE)&amp;"","")</f>
        <v/>
      </c>
      <c r="M55" s="5" t="str">
        <f>IFERROR(VLOOKUP(D55,'4月'!$H$3:$R$44,11,FALSE)&amp;"","")</f>
        <v>17</v>
      </c>
      <c r="N55" s="5">
        <f>IFERROR(VLOOKUP(D55,'4月'!$H$3:$T$46,13,FALSE),0)</f>
        <v>18</v>
      </c>
      <c r="O55" s="158">
        <f t="shared" si="51"/>
        <v>18</v>
      </c>
      <c r="P55" s="19">
        <f>IFERROR(VLOOKUP(D55,'5月'!$H$3:$T$50,7,FALSE),"")</f>
        <v>105</v>
      </c>
      <c r="Q55" s="26">
        <f>IFERROR(VLOOKUP(D55,'5月'!$H$3:$T$50,2,FALSE),"")</f>
        <v>29</v>
      </c>
      <c r="R55" s="5" t="str">
        <f>IFERROR(VLOOKUP(D55,'5月'!$H$3:$T$50,8,FALSE)&amp;"","")</f>
        <v>76</v>
      </c>
      <c r="S55" s="5" t="str">
        <f>IFERROR(VLOOKUP(D55,'5月'!$H$3:$R$50,9,FALSE)&amp;"","")</f>
        <v/>
      </c>
      <c r="T55" s="5" t="str">
        <f>IFERROR(VLOOKUP(D55,'5月'!$H$3:$R$50,10,FALSE)&amp;"","")</f>
        <v/>
      </c>
      <c r="U55" s="5" t="str">
        <f>IFERROR(VLOOKUP(D55,'5月'!$H$3:$R$50,11,FALSE)&amp;"","")</f>
        <v/>
      </c>
      <c r="V55" s="5">
        <f>_xlfn.XLOOKUP(D55,'5月'!$H$3:$H$50,'5月'!$B$3:$B$50,0)</f>
        <v>3</v>
      </c>
      <c r="W55" s="158">
        <f t="shared" si="52"/>
        <v>21</v>
      </c>
      <c r="X55" s="19">
        <f>IFERROR(VLOOKUP(D55,'6月'!$H$3:$T$50,7,FALSE),"")</f>
        <v>109</v>
      </c>
      <c r="Y55" s="26">
        <f>IFERROR(VLOOKUP(D55,'6月'!$H$3:$T$50,2,FALSE),"")</f>
        <v>29</v>
      </c>
      <c r="Z55" s="5" t="str">
        <f>IFERROR(VLOOKUP(D55,'6月'!$H$3:$T$50,8,FALSE)&amp;"","")</f>
        <v>80</v>
      </c>
      <c r="AA55" s="5" t="str">
        <f>IFERROR(VLOOKUP(D55,'6月'!$H$3:$R$50,9,FALSE)&amp;"","")</f>
        <v/>
      </c>
      <c r="AB55" s="5" t="str">
        <f>IFERROR(VLOOKUP(D55,'6月'!$H$3:$R$50,10,FALSE)&amp;"","")</f>
        <v/>
      </c>
      <c r="AC55" s="5" t="str">
        <f>IFERROR(VLOOKUP(D55,'6月'!$H$3:$R$50,11,FALSE)&amp;"","")</f>
        <v/>
      </c>
      <c r="AD55" s="5">
        <f>_xlfn.XLOOKUP(D55,'6月'!$H$3:$H$50,'6月'!$B$3:$B$50,0)</f>
        <v>1</v>
      </c>
      <c r="AE55" s="158">
        <f t="shared" si="50"/>
        <v>22</v>
      </c>
      <c r="AF55" s="19">
        <f>IFERROR(VLOOKUP(D55,'7月'!$H$3:$T$50,7,FALSE),"")</f>
        <v>103</v>
      </c>
      <c r="AG55" s="5">
        <f>IFERROR(VLOOKUP(D55,'7月'!$H$3:$T$50,2,FALSE),"")</f>
        <v>29</v>
      </c>
      <c r="AH55" s="5" t="str">
        <f>IFERROR(VLOOKUP(D55,'7月'!$H$3:$T$50,8,FALSE)&amp;"","")</f>
        <v>74</v>
      </c>
      <c r="AI55" s="5" t="str">
        <f>IFERROR(VLOOKUP(D55,'7月'!$H$3:$R$50,9,FALSE)&amp;"","")</f>
        <v/>
      </c>
      <c r="AJ55" s="5" t="str">
        <f>IFERROR(VLOOKUP(D55,'7月'!$H$3:$R$50,10,FALSE)&amp;"","")</f>
        <v/>
      </c>
      <c r="AK55" s="5" t="str">
        <f>IFERROR(VLOOKUP(D55,'7月'!$H$3:$R$50,11,FALSE)&amp;"","")</f>
        <v/>
      </c>
      <c r="AL55" s="5">
        <f>_xlfn.XLOOKUP(D55,'7月'!$H$3:$H$50,'7月'!$B$3:$B$50,0)</f>
        <v>1</v>
      </c>
      <c r="AM55" s="158">
        <f t="shared" si="6"/>
        <v>23</v>
      </c>
      <c r="AN55" s="19">
        <f>IFERROR(VLOOKUP(D55,'8月'!$H$3:$T$50,7,FALSE),"")</f>
        <v>109</v>
      </c>
      <c r="AO55" s="5">
        <f>IFERROR(VLOOKUP(D55,'8月'!$H$3:$T$50,2,FALSE),"")</f>
        <v>29</v>
      </c>
      <c r="AP55" s="5" t="str">
        <f>IFERROR(VLOOKUP(D55,'8月'!$H$3:$T$50,8,FALSE)&amp;"","")</f>
        <v>80</v>
      </c>
      <c r="AQ55" s="160" t="str">
        <f>IFERROR(VLOOKUP(D55,'8月'!$H$3:$R$50,9,FALSE)&amp;"","")</f>
        <v/>
      </c>
      <c r="AR55" s="160" t="str">
        <f>IFERROR(VLOOKUP(D55,'8月'!$H$3:$R$50,10,FALSE)&amp;"","")</f>
        <v/>
      </c>
      <c r="AS55" s="160" t="str">
        <f>IFERROR(VLOOKUP(D55,'8月'!$H$3:$R$50,11,FALSE)&amp;"","")</f>
        <v/>
      </c>
      <c r="AT55" s="5">
        <f>_xlfn.XLOOKUP(D55,'8月'!$H$3:$H$50,'8月'!$B$3:$B$50,0)</f>
        <v>1</v>
      </c>
      <c r="AU55" s="158">
        <f t="shared" si="2"/>
        <v>24</v>
      </c>
      <c r="AV55" s="19">
        <f>IFERROR(VLOOKUP(D55,'9月'!$H$3:$T$50,7,FALSE),"")</f>
        <v>107</v>
      </c>
      <c r="AW55" s="5">
        <f>IFERROR(VLOOKUP(D55,'9月'!$H$3:$T$50,2,FALSE),"")</f>
        <v>29</v>
      </c>
      <c r="AX55" s="5" t="str">
        <f>IFERROR(VLOOKUP(D55,'9月'!$H$3:$T$50,8,FALSE)&amp;"","")</f>
        <v>78</v>
      </c>
      <c r="AY55" s="5" t="str">
        <f>IFERROR(VLOOKUP(D55,'9月'!$H$3:$R$50,9,FALSE)&amp;"","")</f>
        <v/>
      </c>
      <c r="AZ55" s="160" t="str">
        <f>IFERROR(VLOOKUP(D55,'9月'!$H$3:$R$50,10,FALSE)&amp;"","")</f>
        <v/>
      </c>
      <c r="BA55" s="160" t="str">
        <f>IFERROR(VLOOKUP(D55,'9月'!$H$3:$R$50,11,FALSE)&amp;"","")</f>
        <v/>
      </c>
      <c r="BB55" s="5">
        <f>_xlfn.XLOOKUP(D55,'9月'!$H$3:$H$50,'8月'!$B$3:$B$50,0)</f>
        <v>1</v>
      </c>
      <c r="BC55" s="158">
        <f t="shared" si="60"/>
        <v>25</v>
      </c>
      <c r="BD55" s="19" t="str">
        <f>IFERROR(VLOOKUP(D55,'10月'!$H$3:$T$50,7,FALSE),"")</f>
        <v/>
      </c>
      <c r="BE55" s="5" t="str">
        <f>IFERROR(VLOOKUP(D55,'10月'!$H$3:$T$50,2,FALSE),"")</f>
        <v/>
      </c>
      <c r="BF55" s="5" t="str">
        <f>IFERROR(VLOOKUP(D55,'10月'!$H$3:$T$50,8,FALSE)&amp;"","")</f>
        <v/>
      </c>
      <c r="BG55" s="5" t="str">
        <f>IFERROR(VLOOKUP(D55,'10月'!$H$3:$R$50,9,FALSE)&amp;"","")</f>
        <v/>
      </c>
      <c r="BH55" s="160" t="str">
        <f>IFERROR(VLOOKUP(D55,'10月'!$H$3:$R$50,10,FALSE)&amp;"","")</f>
        <v/>
      </c>
      <c r="BI55" s="160" t="str">
        <f>IFERROR(VLOOKUP(D55,'10月'!$H$3:$R$50,11,FALSE)&amp;"","")</f>
        <v/>
      </c>
      <c r="BJ55" s="5">
        <f>_xlfn.XLOOKUP(D55,'10月'!$H$3:$H$50,'8月'!$B$3:$B$50,0)</f>
        <v>0</v>
      </c>
      <c r="BK55" s="160">
        <f t="shared" si="54"/>
        <v>25</v>
      </c>
      <c r="BL55" s="165"/>
      <c r="BM55" s="126">
        <f t="shared" si="7"/>
        <v>105</v>
      </c>
      <c r="BN55" s="127">
        <f t="shared" si="8"/>
        <v>105</v>
      </c>
      <c r="BO55" s="127">
        <f t="shared" si="9"/>
        <v>109</v>
      </c>
      <c r="BP55" s="127">
        <f t="shared" si="10"/>
        <v>103</v>
      </c>
      <c r="BQ55" s="127">
        <f t="shared" si="11"/>
        <v>109</v>
      </c>
      <c r="BR55" s="127">
        <f t="shared" si="12"/>
        <v>107</v>
      </c>
      <c r="BS55" s="127" t="str">
        <f t="shared" si="13"/>
        <v/>
      </c>
      <c r="BT55" s="155">
        <f t="shared" si="14"/>
        <v>106.33333333333333</v>
      </c>
      <c r="BU55" s="128">
        <f t="shared" si="15"/>
        <v>27.466666666666665</v>
      </c>
      <c r="BV55" s="466"/>
      <c r="BW55" s="4"/>
      <c r="BX55" s="4"/>
    </row>
    <row r="56" spans="1:76" ht="20.5" customHeight="1">
      <c r="A56" s="24">
        <f t="shared" si="23"/>
        <v>53</v>
      </c>
      <c r="B56" s="156" t="s">
        <v>142</v>
      </c>
      <c r="C56" s="133" t="s">
        <v>143</v>
      </c>
      <c r="D56" s="132" t="s">
        <v>235</v>
      </c>
      <c r="E56" s="167" t="s">
        <v>40</v>
      </c>
      <c r="F56" s="169">
        <v>12</v>
      </c>
      <c r="G56" s="135"/>
      <c r="H56" s="19">
        <f>IFERROR(VLOOKUP(D56,'4月'!$H$3:$T$46,7,FALSE),"")</f>
        <v>94</v>
      </c>
      <c r="I56" s="5">
        <f>IFERROR(VLOOKUP(D56,'4月'!$H$3:$T$46,2,FALSE),"")</f>
        <v>12</v>
      </c>
      <c r="J56" s="5" t="str">
        <f>IFERROR(VLOOKUP(D56,'4月'!$H$3:$T$46,8,FALSE)&amp;"","")</f>
        <v>82</v>
      </c>
      <c r="K56" s="5" t="str">
        <f>IFERROR(VLOOKUP(D56,'4月'!$H$3:$R$44,9,FALSE)&amp;"","")</f>
        <v>2</v>
      </c>
      <c r="L56" s="5" t="str">
        <f>IFERROR(VLOOKUP(D56,'4月'!$H$3:$R$44,10,FALSE)&amp;"","")</f>
        <v/>
      </c>
      <c r="M56" s="5" t="str">
        <f>IFERROR(VLOOKUP(D56,'4月'!$H$3:$R$44,11,FALSE)&amp;"","")</f>
        <v/>
      </c>
      <c r="N56" s="5">
        <f>IFERROR(VLOOKUP(D56,'4月'!$H$3:$T$46,13,FALSE),0)</f>
        <v>1</v>
      </c>
      <c r="O56" s="158">
        <f t="shared" si="51"/>
        <v>1</v>
      </c>
      <c r="P56" s="19">
        <f>IFERROR(VLOOKUP(D56,'5月'!$H$3:$T$50,7,FALSE),"")</f>
        <v>91</v>
      </c>
      <c r="Q56" s="26">
        <f>IFERROR(VLOOKUP(D56,'5月'!$H$3:$T$50,2,FALSE),"")</f>
        <v>12</v>
      </c>
      <c r="R56" s="5" t="str">
        <f>IFERROR(VLOOKUP(D56,'5月'!$H$3:$T$50,8,FALSE)&amp;"","")</f>
        <v>79</v>
      </c>
      <c r="S56" s="5" t="str">
        <f>IFERROR(VLOOKUP(D56,'5月'!$H$3:$R$50,9,FALSE)&amp;"","")</f>
        <v>3</v>
      </c>
      <c r="T56" s="5" t="str">
        <f>IFERROR(VLOOKUP(D56,'5月'!$H$3:$R$50,10,FALSE)&amp;"","")</f>
        <v/>
      </c>
      <c r="U56" s="5" t="str">
        <f>IFERROR(VLOOKUP(D56,'5月'!$H$3:$R$50,11,FALSE)&amp;"","")</f>
        <v/>
      </c>
      <c r="V56" s="5">
        <f>_xlfn.XLOOKUP(D56,'5月'!$H$3:$H$50,'5月'!$B$3:$B$50,0)</f>
        <v>1</v>
      </c>
      <c r="W56" s="158">
        <f t="shared" si="52"/>
        <v>2</v>
      </c>
      <c r="X56" s="19">
        <f>IFERROR(VLOOKUP(D56,'6月'!$H$3:$T$50,7,FALSE),"")</f>
        <v>84</v>
      </c>
      <c r="Y56" s="26">
        <f>IFERROR(VLOOKUP(D56,'6月'!$H$3:$T$50,2,FALSE),"")</f>
        <v>12</v>
      </c>
      <c r="Z56" s="5" t="str">
        <f>IFERROR(VLOOKUP(D56,'6月'!$H$3:$T$50,8,FALSE)&amp;"","")</f>
        <v>72</v>
      </c>
      <c r="AA56" s="5" t="str">
        <f>IFERROR(VLOOKUP(D56,'6月'!$H$3:$R$50,9,FALSE)&amp;"","")</f>
        <v/>
      </c>
      <c r="AB56" s="5" t="str">
        <f>IFERROR(VLOOKUP(D56,'6月'!$H$3:$R$50,10,FALSE)&amp;"","")</f>
        <v/>
      </c>
      <c r="AC56" s="5" t="str">
        <f>IFERROR(VLOOKUP(D56,'6月'!$H$3:$R$50,11,FALSE)&amp;"","")</f>
        <v>17</v>
      </c>
      <c r="AD56" s="5">
        <f>_xlfn.XLOOKUP(D56,'6月'!$H$3:$H$50,'6月'!$B$3:$B$50,0)</f>
        <v>10</v>
      </c>
      <c r="AE56" s="158">
        <f t="shared" si="50"/>
        <v>12</v>
      </c>
      <c r="AF56" s="19">
        <f>IFERROR(VLOOKUP(D56,'7月'!$H$3:$T$50,7,FALSE),"")</f>
        <v>90</v>
      </c>
      <c r="AG56" s="5">
        <f>IFERROR(VLOOKUP(D56,'7月'!$H$3:$T$50,2,FALSE),"")</f>
        <v>12</v>
      </c>
      <c r="AH56" s="5" t="str">
        <f>IFERROR(VLOOKUP(D56,'7月'!$H$3:$T$50,8,FALSE)&amp;"","")</f>
        <v>78</v>
      </c>
      <c r="AI56" s="5" t="str">
        <f>IFERROR(VLOOKUP(D56,'7月'!$H$3:$R$50,9,FALSE)&amp;"","")</f>
        <v/>
      </c>
      <c r="AJ56" s="5" t="str">
        <f>IFERROR(VLOOKUP(D56,'7月'!$H$3:$R$50,10,FALSE)&amp;"","")</f>
        <v/>
      </c>
      <c r="AK56" s="5" t="str">
        <f>IFERROR(VLOOKUP(D56,'7月'!$H$3:$R$50,11,FALSE)&amp;"","")</f>
        <v/>
      </c>
      <c r="AL56" s="5">
        <f>_xlfn.XLOOKUP(D56,'7月'!$H$3:$H$50,'7月'!$B$3:$B$50,0)</f>
        <v>1</v>
      </c>
      <c r="AM56" s="158">
        <f t="shared" si="6"/>
        <v>13</v>
      </c>
      <c r="AN56" s="19">
        <f>IFERROR(VLOOKUP(D56,'8月'!$H$3:$T$50,7,FALSE),"")</f>
        <v>90</v>
      </c>
      <c r="AO56" s="5">
        <f>IFERROR(VLOOKUP(D56,'8月'!$H$3:$T$50,2,FALSE),"")</f>
        <v>12</v>
      </c>
      <c r="AP56" s="5" t="str">
        <f>IFERROR(VLOOKUP(D56,'8月'!$H$3:$T$50,8,FALSE)&amp;"","")</f>
        <v>78</v>
      </c>
      <c r="AQ56" s="160" t="str">
        <f>IFERROR(VLOOKUP(D56,'8月'!$H$3:$R$50,9,FALSE)&amp;"","")</f>
        <v>8</v>
      </c>
      <c r="AR56" s="160" t="str">
        <f>IFERROR(VLOOKUP(D56,'8月'!$H$3:$R$50,10,FALSE)&amp;"","")</f>
        <v>6</v>
      </c>
      <c r="AS56" s="160" t="str">
        <f>IFERROR(VLOOKUP(D56,'8月'!$H$3:$R$50,11,FALSE)&amp;"","")</f>
        <v>2</v>
      </c>
      <c r="AT56" s="5">
        <f>_xlfn.XLOOKUP(D56,'8月'!$H$3:$H$50,'8月'!$B$3:$B$50,0)</f>
        <v>1</v>
      </c>
      <c r="AU56" s="158">
        <f t="shared" si="2"/>
        <v>14</v>
      </c>
      <c r="AV56" s="19">
        <f>IFERROR(VLOOKUP(D56,'9月'!$H$3:$T$50,7,FALSE),"")</f>
        <v>94</v>
      </c>
      <c r="AW56" s="5">
        <f>IFERROR(VLOOKUP(D56,'9月'!$H$3:$T$50,2,FALSE),"")</f>
        <v>12</v>
      </c>
      <c r="AX56" s="5" t="str">
        <f>IFERROR(VLOOKUP(D56,'9月'!$H$3:$T$50,8,FALSE)&amp;"","")</f>
        <v>82</v>
      </c>
      <c r="AY56" s="5" t="str">
        <f>IFERROR(VLOOKUP(D56,'9月'!$H$3:$R$50,9,FALSE)&amp;"","")</f>
        <v/>
      </c>
      <c r="AZ56" s="160" t="str">
        <f>IFERROR(VLOOKUP(D56,'9月'!$H$3:$R$50,10,FALSE)&amp;"","")</f>
        <v/>
      </c>
      <c r="BA56" s="160" t="str">
        <f>IFERROR(VLOOKUP(D56,'9月'!$H$3:$R$50,11,FALSE)&amp;"","")</f>
        <v/>
      </c>
      <c r="BB56" s="5">
        <f>_xlfn.XLOOKUP(D56,'9月'!$H$3:$H$50,'8月'!$B$3:$B$50,0)</f>
        <v>1</v>
      </c>
      <c r="BC56" s="158">
        <f t="shared" si="60"/>
        <v>15</v>
      </c>
      <c r="BD56" s="19" t="str">
        <f>IFERROR(VLOOKUP(D56,'10月'!$H$3:$T$50,7,FALSE),"")</f>
        <v/>
      </c>
      <c r="BE56" s="5" t="str">
        <f>IFERROR(VLOOKUP(D56,'10月'!$H$3:$T$50,2,FALSE),"")</f>
        <v/>
      </c>
      <c r="BF56" s="5" t="str">
        <f>IFERROR(VLOOKUP(D56,'10月'!$H$3:$T$50,8,FALSE)&amp;"","")</f>
        <v/>
      </c>
      <c r="BG56" s="5" t="str">
        <f>IFERROR(VLOOKUP(D56,'10月'!$H$3:$R$50,9,FALSE)&amp;"","")</f>
        <v/>
      </c>
      <c r="BH56" s="160" t="str">
        <f>IFERROR(VLOOKUP(D56,'10月'!$H$3:$R$50,10,FALSE)&amp;"","")</f>
        <v/>
      </c>
      <c r="BI56" s="160" t="str">
        <f>IFERROR(VLOOKUP(D56,'10月'!$H$3:$R$50,11,FALSE)&amp;"","")</f>
        <v/>
      </c>
      <c r="BJ56" s="5">
        <f>_xlfn.XLOOKUP(D56,'10月'!$H$3:$H$50,'8月'!$B$3:$B$50,0)</f>
        <v>0</v>
      </c>
      <c r="BK56" s="160">
        <f t="shared" si="54"/>
        <v>15</v>
      </c>
      <c r="BL56" s="162"/>
      <c r="BM56" s="126">
        <f t="shared" si="7"/>
        <v>94</v>
      </c>
      <c r="BN56" s="127">
        <f t="shared" si="8"/>
        <v>91</v>
      </c>
      <c r="BO56" s="127">
        <f t="shared" si="9"/>
        <v>84</v>
      </c>
      <c r="BP56" s="127">
        <f t="shared" si="10"/>
        <v>90</v>
      </c>
      <c r="BQ56" s="127">
        <f t="shared" si="11"/>
        <v>90</v>
      </c>
      <c r="BR56" s="127">
        <f t="shared" si="12"/>
        <v>94</v>
      </c>
      <c r="BS56" s="127" t="str">
        <f t="shared" si="13"/>
        <v/>
      </c>
      <c r="BT56" s="155">
        <f t="shared" si="14"/>
        <v>90.5</v>
      </c>
      <c r="BU56" s="128">
        <f t="shared" si="15"/>
        <v>14.8</v>
      </c>
      <c r="BV56" s="39"/>
      <c r="BW56" s="4"/>
      <c r="BX56" s="4"/>
    </row>
    <row r="57" spans="1:76" ht="20.5" customHeight="1">
      <c r="A57" s="24">
        <f t="shared" si="23"/>
        <v>54</v>
      </c>
      <c r="B57" s="104"/>
      <c r="C57" s="104"/>
      <c r="D57" s="105"/>
      <c r="E57" s="167"/>
      <c r="F57" s="168"/>
      <c r="G57" s="5"/>
      <c r="H57" s="19" t="str">
        <f>IFERROR(VLOOKUP(D57,'4月'!$H$3:$T$46,7,FALSE),"")</f>
        <v/>
      </c>
      <c r="I57" s="5" t="str">
        <f>IFERROR(VLOOKUP(D57,'4月'!$H$3:$T$46,2,FALSE),"")</f>
        <v/>
      </c>
      <c r="J57" s="5" t="str">
        <f>IFERROR(VLOOKUP(D57,'4月'!$H$3:$T$46,8,FALSE)&amp;"","")</f>
        <v/>
      </c>
      <c r="K57" s="5" t="str">
        <f>IFERROR(VLOOKUP(D57,'4月'!$H$3:$R$44,9,FALSE)&amp;"","")</f>
        <v/>
      </c>
      <c r="L57" s="5" t="str">
        <f>IFERROR(VLOOKUP(D57,'4月'!$H$3:$R$44,10,FALSE)&amp;"","")</f>
        <v/>
      </c>
      <c r="M57" s="5" t="str">
        <f>IFERROR(VLOOKUP(D57,'4月'!$H$3:$R$44,11,FALSE)&amp;"","")</f>
        <v/>
      </c>
      <c r="N57" s="5">
        <f>IFERROR(VLOOKUP(D57,'4月'!$H$3:$T$46,13,FALSE),0)</f>
        <v>0</v>
      </c>
      <c r="O57" s="158">
        <f t="shared" ref="O57" si="61">N57</f>
        <v>0</v>
      </c>
      <c r="P57" s="19" t="str">
        <f>IFERROR(VLOOKUP(D57,'5月'!$H$3:$T$50,7,FALSE),"")</f>
        <v/>
      </c>
      <c r="Q57" s="26" t="str">
        <f>IFERROR(VLOOKUP(D57,'5月'!$H$3:$T$50,2,FALSE),"")</f>
        <v/>
      </c>
      <c r="R57" s="5" t="str">
        <f>IFERROR(VLOOKUP(D57,'5月'!$H$3:$T$50,8,FALSE)&amp;"","")</f>
        <v/>
      </c>
      <c r="S57" s="5" t="str">
        <f>IFERROR(VLOOKUP(D57,'5月'!$H$3:$R$50,9,FALSE)&amp;"","")</f>
        <v/>
      </c>
      <c r="T57" s="5" t="str">
        <f>IFERROR(VLOOKUP(D57,'5月'!$H$3:$R$50,10,FALSE)&amp;"","")</f>
        <v/>
      </c>
      <c r="U57" s="5" t="str">
        <f>IFERROR(VLOOKUP(D57,'5月'!$H$3:$R$50,11,FALSE)&amp;"","")</f>
        <v/>
      </c>
      <c r="V57" s="5">
        <f>_xlfn.XLOOKUP(D57,'5月'!$H$3:$H$50,'5月'!$B$3:$B$50,0)</f>
        <v>0</v>
      </c>
      <c r="W57" s="158">
        <f t="shared" ref="W57" si="62">IFERROR(O57+V57,0)</f>
        <v>0</v>
      </c>
      <c r="X57" s="19" t="str">
        <f>IFERROR(VLOOKUP(D57,'6月'!$H$3:$T$50,7,FALSE),"")</f>
        <v/>
      </c>
      <c r="Y57" s="26" t="str">
        <f>IFERROR(VLOOKUP(D57,'6月'!$H$3:$T$50,2,FALSE),"")</f>
        <v/>
      </c>
      <c r="Z57" s="5" t="str">
        <f>IFERROR(VLOOKUP(D57,'6月'!$H$3:$T$50,8,FALSE)&amp;"","")</f>
        <v/>
      </c>
      <c r="AA57" s="5" t="str">
        <f>IFERROR(VLOOKUP(D57,'6月'!$H$3:$R$50,9,FALSE)&amp;"","")</f>
        <v/>
      </c>
      <c r="AB57" s="5" t="str">
        <f>IFERROR(VLOOKUP(D57,'6月'!$H$3:$R$50,10,FALSE)&amp;"","")</f>
        <v/>
      </c>
      <c r="AC57" s="5" t="str">
        <f>IFERROR(VLOOKUP(D57,'6月'!$H$3:$R$50,11,FALSE)&amp;"","")</f>
        <v/>
      </c>
      <c r="AD57" s="5">
        <f>_xlfn.XLOOKUP(D57,'6月'!$H$3:$H$50,'6月'!$B$3:$B$50,0)</f>
        <v>0</v>
      </c>
      <c r="AE57" s="158">
        <f t="shared" ref="AE57" si="63">IFERROR(AD57+W57,0)</f>
        <v>0</v>
      </c>
      <c r="AF57" s="19"/>
      <c r="AG57" s="5"/>
      <c r="AH57" s="5"/>
      <c r="AI57" s="5"/>
      <c r="AJ57" s="5"/>
      <c r="AK57" s="5"/>
      <c r="AL57" s="5">
        <f>_xlfn.XLOOKUP(D57,'7月'!$H$3:$H$50,'7月'!$B$3:$B$50,0)</f>
        <v>0</v>
      </c>
      <c r="AM57" s="158">
        <f t="shared" ref="AM57" si="64">IFERROR(AE57+AL57,0)</f>
        <v>0</v>
      </c>
      <c r="AN57" s="19" t="str">
        <f>IFERROR(VLOOKUP(D57,'8月'!$H$3:$T$50,7,FALSE),"")</f>
        <v/>
      </c>
      <c r="AO57" s="5" t="str">
        <f>IFERROR(VLOOKUP(D57,'8月'!$H$3:$T$50,2,FALSE),"")</f>
        <v/>
      </c>
      <c r="AP57" s="5" t="str">
        <f>IFERROR(VLOOKUP(D57,'8月'!$H$3:$T$50,8,FALSE)&amp;"","")</f>
        <v/>
      </c>
      <c r="AQ57" s="160" t="str">
        <f>IFERROR(VLOOKUP(D57,'8月'!$H$3:$R$50,9,FALSE)&amp;"","")</f>
        <v/>
      </c>
      <c r="AR57" s="160" t="str">
        <f>IFERROR(VLOOKUP(D57,'8月'!$H$3:$R$50,10,FALSE)&amp;"","")</f>
        <v/>
      </c>
      <c r="AS57" s="160" t="str">
        <f>IFERROR(VLOOKUP(D57,'8月'!$H$3:$R$50,11,FALSE)&amp;"","")</f>
        <v/>
      </c>
      <c r="AT57" s="5"/>
      <c r="AU57" s="158"/>
      <c r="AV57" s="19" t="str">
        <f>IFERROR(VLOOKUP(D57,'9月'!$H$3:$T$50,7,FALSE),"")</f>
        <v/>
      </c>
      <c r="AW57" s="5" t="str">
        <f>IFERROR(VLOOKUP(D57,'9月'!$H$3:$T$50,2,FALSE),"")</f>
        <v/>
      </c>
      <c r="AX57" s="5" t="str">
        <f>IFERROR(VLOOKUP(D57,'9月'!$H$3:$T$50,8,FALSE)&amp;"","")</f>
        <v/>
      </c>
      <c r="AY57" s="5" t="str">
        <f>IFERROR(VLOOKUP(D57,'9月'!$H$3:$R$50,9,FALSE)&amp;"","")</f>
        <v/>
      </c>
      <c r="AZ57" s="160" t="str">
        <f>IFERROR(VLOOKUP(D57,'9月'!$H$3:$R$50,10,FALSE)&amp;"","")</f>
        <v/>
      </c>
      <c r="BA57" s="160" t="str">
        <f>IFERROR(VLOOKUP(D57,'9月'!$H$3:$R$50,11,FALSE)&amp;"","")</f>
        <v/>
      </c>
      <c r="BB57" s="5">
        <f>_xlfn.XLOOKUP(D57,'9月'!$H$3:$H$50,'8月'!$B$3:$B$50,0)</f>
        <v>0</v>
      </c>
      <c r="BC57" s="158">
        <f t="shared" ref="BC57" si="65">IFERROR(AU57+BB57,0)</f>
        <v>0</v>
      </c>
      <c r="BD57" s="19" t="str">
        <f>IFERROR(VLOOKUP(D57,'10月'!$H$3:$T$50,7,FALSE),"")</f>
        <v/>
      </c>
      <c r="BE57" s="5" t="str">
        <f>IFERROR(VLOOKUP(D57,'10月'!$H$3:$T$50,2,FALSE),"")</f>
        <v/>
      </c>
      <c r="BF57" s="5" t="str">
        <f>IFERROR(VLOOKUP(D57,'10月'!$H$3:$T$50,8,FALSE)&amp;"","")</f>
        <v/>
      </c>
      <c r="BG57" s="5" t="str">
        <f>IFERROR(VLOOKUP(D57,'10月'!$H$3:$R$50,9,FALSE)&amp;"","")</f>
        <v/>
      </c>
      <c r="BH57" s="160" t="str">
        <f>IFERROR(VLOOKUP(D57,'10月'!$H$3:$R$50,10,FALSE)&amp;"","")</f>
        <v/>
      </c>
      <c r="BI57" s="160" t="str">
        <f>IFERROR(VLOOKUP(D57,'10月'!$H$3:$R$50,11,FALSE)&amp;"","")</f>
        <v/>
      </c>
      <c r="BJ57" s="5">
        <f>_xlfn.XLOOKUP(D57,'10月'!$H$3:$H$50,'8月'!$B$3:$B$50,0)</f>
        <v>1</v>
      </c>
      <c r="BK57" s="160">
        <f t="shared" ref="BK57" si="66">BC57+BJ57</f>
        <v>1</v>
      </c>
      <c r="BL57" s="162"/>
      <c r="BM57" s="126"/>
      <c r="BN57" s="127"/>
      <c r="BO57" s="127"/>
      <c r="BP57" s="127"/>
      <c r="BQ57" s="127"/>
      <c r="BR57" s="127" t="str">
        <f t="shared" si="12"/>
        <v/>
      </c>
      <c r="BS57" s="127" t="str">
        <f t="shared" si="13"/>
        <v/>
      </c>
      <c r="BT57" s="155" t="str">
        <f t="shared" ref="BT57" si="67">IFERROR(AVERAGE(BM57,BN57,BO57,BP57,BQ57,BR57,BS57),"-")</f>
        <v>-</v>
      </c>
      <c r="BU57" s="128" t="str">
        <f t="shared" si="15"/>
        <v>-</v>
      </c>
      <c r="BV57" s="39"/>
      <c r="BW57" s="4"/>
      <c r="BX57" s="4"/>
    </row>
    <row r="58" spans="1:76" ht="20.5" customHeight="1">
      <c r="A58" s="24">
        <f t="shared" si="23"/>
        <v>55</v>
      </c>
      <c r="B58" s="75"/>
      <c r="C58" s="76"/>
      <c r="D58" s="123"/>
      <c r="E58" s="167"/>
      <c r="F58" s="169"/>
      <c r="G58" s="141"/>
      <c r="H58" s="19" t="str">
        <f>IFERROR(VLOOKUP(D58,'4月'!$H$3:$T$46,7,FALSE),"")</f>
        <v/>
      </c>
      <c r="I58" s="5" t="str">
        <f>IFERROR(VLOOKUP(D58,'4月'!$H$3:$T$46,2,FALSE),"")</f>
        <v/>
      </c>
      <c r="J58" s="5" t="str">
        <f>IFERROR(VLOOKUP(D58,'4月'!$H$3:$T$46,8,FALSE)&amp;"","")</f>
        <v/>
      </c>
      <c r="K58" s="5" t="str">
        <f>IFERROR(VLOOKUP(D58,'4月'!$H$3:$R$44,9,FALSE)&amp;"","")</f>
        <v/>
      </c>
      <c r="L58" s="5" t="str">
        <f>IFERROR(VLOOKUP(D58,'4月'!$H$3:$R$44,10,FALSE)&amp;"","")</f>
        <v/>
      </c>
      <c r="M58" s="5" t="str">
        <f>IFERROR(VLOOKUP(D58,'4月'!$H$3:$R$44,11,FALSE)&amp;"","")</f>
        <v/>
      </c>
      <c r="N58" s="5">
        <f>IFERROR(VLOOKUP(D58,'4月'!$H$3:$T$46,13,FALSE),0)</f>
        <v>0</v>
      </c>
      <c r="O58" s="158">
        <f t="shared" si="51"/>
        <v>0</v>
      </c>
      <c r="P58" s="19" t="str">
        <f>IFERROR(VLOOKUP(D58,'5月'!$H$3:$T$50,7,FALSE),"")</f>
        <v/>
      </c>
      <c r="Q58" s="26" t="str">
        <f>IFERROR(VLOOKUP(D58,'5月'!$H$3:$T$50,2,FALSE),"")</f>
        <v/>
      </c>
      <c r="R58" s="5" t="str">
        <f>IFERROR(VLOOKUP(D58,'5月'!$H$3:$T$50,8,FALSE)&amp;"","")</f>
        <v/>
      </c>
      <c r="S58" s="5" t="str">
        <f>IFERROR(VLOOKUP(D58,'5月'!$H$3:$R$50,9,FALSE)&amp;"","")</f>
        <v/>
      </c>
      <c r="T58" s="5" t="str">
        <f>IFERROR(VLOOKUP(D58,'5月'!$H$3:$R$50,10,FALSE)&amp;"","")</f>
        <v/>
      </c>
      <c r="U58" s="5" t="str">
        <f>IFERROR(VLOOKUP(D58,'5月'!$H$3:$R$50,11,FALSE)&amp;"","")</f>
        <v/>
      </c>
      <c r="V58" s="5">
        <f>_xlfn.XLOOKUP(D58,'5月'!$H$3:$H$50,'5月'!$B$3:$B$50,0)</f>
        <v>0</v>
      </c>
      <c r="W58" s="158">
        <f t="shared" ref="W58:W59" si="68">IFERROR(O58+V58,0)</f>
        <v>0</v>
      </c>
      <c r="X58" s="19" t="str">
        <f>IFERROR(VLOOKUP(D58,'6月'!$H$3:$T$50,7,FALSE),"")</f>
        <v/>
      </c>
      <c r="Y58" s="26" t="str">
        <f>IFERROR(VLOOKUP(D58,'6月'!$H$3:$T$50,2,FALSE),"")</f>
        <v/>
      </c>
      <c r="Z58" s="5" t="str">
        <f>IFERROR(VLOOKUP(D58,'6月'!$H$3:$T$50,8,FALSE)&amp;"","")</f>
        <v/>
      </c>
      <c r="AA58" s="5" t="str">
        <f>IFERROR(VLOOKUP(D58,'6月'!$H$3:$R$50,9,FALSE)&amp;"","")</f>
        <v/>
      </c>
      <c r="AB58" s="5" t="str">
        <f>IFERROR(VLOOKUP(D58,'6月'!$H$3:$R$50,10,FALSE)&amp;"","")</f>
        <v/>
      </c>
      <c r="AC58" s="5" t="str">
        <f>IFERROR(VLOOKUP(D58,'6月'!$H$3:$R$50,11,FALSE)&amp;"","")</f>
        <v/>
      </c>
      <c r="AD58" s="5">
        <f>_xlfn.XLOOKUP(D58,'6月'!$H$3:$H$50,'6月'!$B$3:$B$50,0)</f>
        <v>0</v>
      </c>
      <c r="AE58" s="158">
        <f t="shared" ref="AE58:AE59" si="69">IFERROR(AD58+W58,0)</f>
        <v>0</v>
      </c>
      <c r="AF58" s="19"/>
      <c r="AG58" s="5"/>
      <c r="AH58" s="5"/>
      <c r="AI58" s="5"/>
      <c r="AJ58" s="5"/>
      <c r="AK58" s="5"/>
      <c r="AL58" s="5">
        <f>_xlfn.XLOOKUP(D58,'7月'!$H$3:$H$50,'7月'!$B$3:$B$50,0)</f>
        <v>0</v>
      </c>
      <c r="AM58" s="158">
        <f t="shared" ref="AM58:AM59" si="70">IFERROR(AE58+AL58,0)</f>
        <v>0</v>
      </c>
      <c r="AN58" s="19" t="str">
        <f>IFERROR(VLOOKUP(D58,'8月'!$H$3:$T$50,7,FALSE),"")</f>
        <v/>
      </c>
      <c r="AO58" s="5" t="str">
        <f>IFERROR(VLOOKUP(D58,'8月'!$H$3:$T$50,2,FALSE),"")</f>
        <v/>
      </c>
      <c r="AP58" s="5" t="str">
        <f>IFERROR(VLOOKUP(D58,'8月'!$H$3:$T$50,8,FALSE)&amp;"","")</f>
        <v/>
      </c>
      <c r="AQ58" s="160" t="str">
        <f>IFERROR(VLOOKUP(D58,'8月'!$H$3:$R$50,9,FALSE)&amp;"","")</f>
        <v/>
      </c>
      <c r="AR58" s="160" t="str">
        <f>IFERROR(VLOOKUP(D58,'8月'!$H$3:$R$50,10,FALSE)&amp;"","")</f>
        <v/>
      </c>
      <c r="AS58" s="160" t="str">
        <f>IFERROR(VLOOKUP(D58,'8月'!$H$3:$R$50,11,FALSE)&amp;"","")</f>
        <v/>
      </c>
      <c r="AT58" s="5"/>
      <c r="AU58" s="158"/>
      <c r="AV58" s="19" t="str">
        <f>IFERROR(VLOOKUP(D58,'9月'!$H$3:$T$50,7,FALSE),"")</f>
        <v/>
      </c>
      <c r="AW58" s="5" t="str">
        <f>IFERROR(VLOOKUP(D58,'9月'!$H$3:$T$50,2,FALSE),"")</f>
        <v/>
      </c>
      <c r="AX58" s="5" t="str">
        <f>IFERROR(VLOOKUP(D58,'9月'!$H$3:$T$50,8,FALSE)&amp;"","")</f>
        <v/>
      </c>
      <c r="AY58" s="5" t="str">
        <f>IFERROR(VLOOKUP(D58,'9月'!$H$3:$R$50,9,FALSE)&amp;"","")</f>
        <v/>
      </c>
      <c r="AZ58" s="160" t="str">
        <f>IFERROR(VLOOKUP(D58,'9月'!$H$3:$R$50,10,FALSE)&amp;"","")</f>
        <v/>
      </c>
      <c r="BA58" s="160" t="str">
        <f>IFERROR(VLOOKUP(D58,'9月'!$H$3:$R$50,11,FALSE)&amp;"","")</f>
        <v/>
      </c>
      <c r="BB58" s="5">
        <f>_xlfn.XLOOKUP(D58,'9月'!$H$3:$H$50,'8月'!$B$3:$B$50,0)</f>
        <v>0</v>
      </c>
      <c r="BC58" s="158">
        <f t="shared" si="60"/>
        <v>0</v>
      </c>
      <c r="BD58" s="19" t="str">
        <f>IFERROR(VLOOKUP(D58,'10月'!$H$3:$T$50,7,FALSE),"")</f>
        <v/>
      </c>
      <c r="BE58" s="5" t="str">
        <f>IFERROR(VLOOKUP(D58,'10月'!$H$3:$T$50,2,FALSE),"")</f>
        <v/>
      </c>
      <c r="BF58" s="5" t="str">
        <f>IFERROR(VLOOKUP(D58,'10月'!$H$3:$T$50,8,FALSE)&amp;"","")</f>
        <v/>
      </c>
      <c r="BG58" s="5" t="str">
        <f>IFERROR(VLOOKUP(D58,'10月'!$H$3:$R$50,9,FALSE)&amp;"","")</f>
        <v/>
      </c>
      <c r="BH58" s="160" t="str">
        <f>IFERROR(VLOOKUP(D58,'10月'!$H$3:$R$50,10,FALSE)&amp;"","")</f>
        <v/>
      </c>
      <c r="BI58" s="160" t="str">
        <f>IFERROR(VLOOKUP(D58,'10月'!$H$3:$R$50,11,FALSE)&amp;"","")</f>
        <v/>
      </c>
      <c r="BJ58" s="5">
        <f>_xlfn.XLOOKUP(D58,'10月'!$H$3:$H$50,'8月'!$B$3:$B$50,0)</f>
        <v>1</v>
      </c>
      <c r="BK58" s="160">
        <f t="shared" si="54"/>
        <v>1</v>
      </c>
      <c r="BL58" s="162"/>
      <c r="BM58" s="126"/>
      <c r="BN58" s="127"/>
      <c r="BO58" s="127"/>
      <c r="BP58" s="127"/>
      <c r="BQ58" s="127"/>
      <c r="BR58" s="127" t="str">
        <f t="shared" si="12"/>
        <v/>
      </c>
      <c r="BS58" s="127" t="str">
        <f t="shared" si="13"/>
        <v/>
      </c>
      <c r="BT58" s="155" t="str">
        <f t="shared" si="14"/>
        <v>-</v>
      </c>
      <c r="BU58" s="128" t="str">
        <f t="shared" si="15"/>
        <v>-</v>
      </c>
      <c r="BV58" s="39"/>
      <c r="BW58" s="4"/>
      <c r="BX58" s="4"/>
    </row>
    <row r="59" spans="1:76" s="16" customFormat="1" ht="20.5" customHeight="1">
      <c r="A59" s="24">
        <f t="shared" si="23"/>
        <v>56</v>
      </c>
      <c r="B59" s="78"/>
      <c r="C59" s="131"/>
      <c r="D59" s="142"/>
      <c r="E59" s="124"/>
      <c r="F59" s="169"/>
      <c r="G59" s="5"/>
      <c r="H59" s="19" t="str">
        <f>IFERROR(VLOOKUP(D59,'4月'!$H$3:$T$46,7,FALSE),"")</f>
        <v/>
      </c>
      <c r="I59" s="5" t="str">
        <f>IFERROR(VLOOKUP(D59,'4月'!$H$3:$T$46,2,FALSE),"")</f>
        <v/>
      </c>
      <c r="J59" s="5" t="str">
        <f>IFERROR(VLOOKUP(D59,'4月'!$H$3:$T$46,8,FALSE)&amp;"","")</f>
        <v/>
      </c>
      <c r="K59" s="5" t="str">
        <f>IFERROR(VLOOKUP(D59,'4月'!$H$3:$R$44,9,FALSE)&amp;"","")</f>
        <v/>
      </c>
      <c r="L59" s="5" t="str">
        <f>IFERROR(VLOOKUP(D59,'4月'!$H$3:$R$44,10,FALSE)&amp;"","")</f>
        <v/>
      </c>
      <c r="M59" s="5" t="str">
        <f>IFERROR(VLOOKUP(D59,'4月'!$H$3:$R$44,11,FALSE)&amp;"","")</f>
        <v/>
      </c>
      <c r="N59" s="5">
        <f>IFERROR(VLOOKUP(D59,'4月'!$H$3:$T$46,13,FALSE),0)</f>
        <v>0</v>
      </c>
      <c r="O59" s="158">
        <f t="shared" ref="O59" si="71">N59</f>
        <v>0</v>
      </c>
      <c r="P59" s="19" t="str">
        <f>IFERROR(VLOOKUP(D59,'5月'!$H$3:$T$50,7,FALSE),"")</f>
        <v/>
      </c>
      <c r="Q59" s="26" t="str">
        <f>IFERROR(VLOOKUP(D59,'5月'!$H$3:$T$50,2,FALSE),"")</f>
        <v/>
      </c>
      <c r="R59" s="5" t="str">
        <f>IFERROR(VLOOKUP(D59,'5月'!$H$3:$T$50,8,FALSE)&amp;"","")</f>
        <v/>
      </c>
      <c r="S59" s="5" t="str">
        <f>IFERROR(VLOOKUP(D59,'5月'!$H$3:$R$50,9,FALSE)&amp;"","")</f>
        <v/>
      </c>
      <c r="T59" s="5" t="str">
        <f>IFERROR(VLOOKUP(D59,'5月'!$H$3:$R$50,10,FALSE)&amp;"","")</f>
        <v/>
      </c>
      <c r="U59" s="5" t="str">
        <f>IFERROR(VLOOKUP(D59,'5月'!$H$3:$R$50,11,FALSE)&amp;"","")</f>
        <v/>
      </c>
      <c r="V59" s="5">
        <f>_xlfn.XLOOKUP(D59,'5月'!$H$3:$H$50,'5月'!$B$3:$B$50,0)</f>
        <v>0</v>
      </c>
      <c r="W59" s="158">
        <f t="shared" si="68"/>
        <v>0</v>
      </c>
      <c r="X59" s="19" t="str">
        <f>IFERROR(VLOOKUP(D59,'6月'!$H$3:$T$50,7,FALSE),"")</f>
        <v/>
      </c>
      <c r="Y59" s="26" t="str">
        <f>IFERROR(VLOOKUP(D59,'6月'!$H$3:$T$50,2,FALSE),"")</f>
        <v/>
      </c>
      <c r="Z59" s="5" t="str">
        <f>IFERROR(VLOOKUP(D59,'6月'!$H$3:$T$50,8,FALSE)&amp;"","")</f>
        <v/>
      </c>
      <c r="AA59" s="5" t="str">
        <f>IFERROR(VLOOKUP(D59,'6月'!$H$3:$R$50,9,FALSE)&amp;"","")</f>
        <v/>
      </c>
      <c r="AB59" s="5" t="str">
        <f>IFERROR(VLOOKUP(D59,'6月'!$H$3:$R$50,10,FALSE)&amp;"","")</f>
        <v/>
      </c>
      <c r="AC59" s="5" t="str">
        <f>IFERROR(VLOOKUP(D59,'6月'!$H$3:$R$50,11,FALSE)&amp;"","")</f>
        <v/>
      </c>
      <c r="AD59" s="5">
        <f>_xlfn.XLOOKUP(D59,'6月'!$H$3:$H$50,'6月'!$B$3:$B$50,0)</f>
        <v>0</v>
      </c>
      <c r="AE59" s="158">
        <f t="shared" si="69"/>
        <v>0</v>
      </c>
      <c r="AF59" s="19"/>
      <c r="AG59" s="5"/>
      <c r="AH59" s="5"/>
      <c r="AI59" s="5"/>
      <c r="AJ59" s="5"/>
      <c r="AK59" s="5"/>
      <c r="AL59" s="5">
        <f>_xlfn.XLOOKUP(D59,'7月'!$H$3:$H$50,'7月'!$B$3:$B$50,0)</f>
        <v>0</v>
      </c>
      <c r="AM59" s="158">
        <f t="shared" si="70"/>
        <v>0</v>
      </c>
      <c r="AN59" s="19" t="str">
        <f>IFERROR(VLOOKUP(D59,'8月'!$H$3:$T$50,7,FALSE),"")</f>
        <v/>
      </c>
      <c r="AO59" s="5" t="str">
        <f>IFERROR(VLOOKUP(D59,'8月'!$H$3:$T$50,2,FALSE),"")</f>
        <v/>
      </c>
      <c r="AP59" s="5" t="str">
        <f>IFERROR(VLOOKUP(D59,'8月'!$H$3:$T$50,8,FALSE)&amp;"","")</f>
        <v/>
      </c>
      <c r="AQ59" s="160" t="str">
        <f>IFERROR(VLOOKUP(D59,'8月'!$H$3:$R$50,9,FALSE)&amp;"","")</f>
        <v/>
      </c>
      <c r="AR59" s="160" t="str">
        <f>IFERROR(VLOOKUP(D59,'8月'!$H$3:$R$50,10,FALSE)&amp;"","")</f>
        <v/>
      </c>
      <c r="AS59" s="160" t="str">
        <f>IFERROR(VLOOKUP(D59,'8月'!$H$3:$R$50,11,FALSE)&amp;"","")</f>
        <v/>
      </c>
      <c r="AT59" s="5"/>
      <c r="AU59" s="158"/>
      <c r="AV59" s="19" t="str">
        <f>IFERROR(VLOOKUP(D59,'9月'!$H$3:$T$50,7,FALSE),"")</f>
        <v/>
      </c>
      <c r="AW59" s="5" t="str">
        <f>IFERROR(VLOOKUP(D59,'9月'!$H$3:$T$50,2,FALSE),"")</f>
        <v/>
      </c>
      <c r="AX59" s="5" t="str">
        <f>IFERROR(VLOOKUP(D59,'9月'!$H$3:$T$50,8,FALSE)&amp;"","")</f>
        <v/>
      </c>
      <c r="AY59" s="5" t="str">
        <f>IFERROR(VLOOKUP(D59,'9月'!$H$3:$R$50,9,FALSE)&amp;"","")</f>
        <v/>
      </c>
      <c r="AZ59" s="160" t="str">
        <f>IFERROR(VLOOKUP(D59,'9月'!$H$3:$R$50,10,FALSE)&amp;"","")</f>
        <v/>
      </c>
      <c r="BA59" s="160" t="str">
        <f>IFERROR(VLOOKUP(D59,'9月'!$H$3:$R$50,11,FALSE)&amp;"","")</f>
        <v/>
      </c>
      <c r="BB59" s="5">
        <f>_xlfn.XLOOKUP(D59,'9月'!$H$3:$H$50,'8月'!$B$3:$B$50,0)</f>
        <v>0</v>
      </c>
      <c r="BC59" s="158">
        <f>IFERROR(AU59+BB59,0)</f>
        <v>0</v>
      </c>
      <c r="BD59" s="19" t="str">
        <f>IFERROR(VLOOKUP(D59,'10月'!$H$3:$T$50,7,FALSE),"")</f>
        <v/>
      </c>
      <c r="BE59" s="5" t="str">
        <f>IFERROR(VLOOKUP(D59,'10月'!$H$3:$T$50,2,FALSE),"")</f>
        <v/>
      </c>
      <c r="BF59" s="5" t="str">
        <f>IFERROR(VLOOKUP(D59,'10月'!$H$3:$T$50,8,FALSE)&amp;"","")</f>
        <v/>
      </c>
      <c r="BG59" s="5" t="str">
        <f>IFERROR(VLOOKUP(D59,'10月'!$H$3:$R$50,9,FALSE)&amp;"","")</f>
        <v/>
      </c>
      <c r="BH59" s="160" t="str">
        <f>IFERROR(VLOOKUP(D59,'10月'!$H$3:$R$50,10,FALSE)&amp;"","")</f>
        <v/>
      </c>
      <c r="BI59" s="160" t="str">
        <f>IFERROR(VLOOKUP(D59,'10月'!$H$3:$R$50,11,FALSE)&amp;"","")</f>
        <v/>
      </c>
      <c r="BJ59" s="5">
        <f>_xlfn.XLOOKUP(D59,'10月'!$H$3:$H$50,'8月'!$B$3:$B$50,0)</f>
        <v>1</v>
      </c>
      <c r="BK59" s="160">
        <f t="shared" ref="BK59:BK61" si="72">BC59+BJ59</f>
        <v>1</v>
      </c>
      <c r="BL59" s="163"/>
      <c r="BM59" s="126"/>
      <c r="BN59" s="127"/>
      <c r="BO59" s="127"/>
      <c r="BP59" s="127"/>
      <c r="BQ59" s="127"/>
      <c r="BR59" s="127" t="str">
        <f t="shared" si="12"/>
        <v/>
      </c>
      <c r="BS59" s="127" t="str">
        <f t="shared" si="13"/>
        <v/>
      </c>
      <c r="BT59" s="155" t="str">
        <f t="shared" ref="BT59:BT60" si="73">IFERROR(AVERAGE(BM59,BN59,BO59,BP59,BQ59,BR59,BS59),"-")</f>
        <v>-</v>
      </c>
      <c r="BU59" s="128" t="str">
        <f t="shared" si="15"/>
        <v>-</v>
      </c>
      <c r="BV59" s="39"/>
    </row>
    <row r="60" spans="1:76" s="16" customFormat="1" ht="20.5" customHeight="1">
      <c r="A60" s="24">
        <f t="shared" si="23"/>
        <v>57</v>
      </c>
      <c r="B60" s="131"/>
      <c r="C60" s="131"/>
      <c r="D60" s="142"/>
      <c r="E60" s="124"/>
      <c r="F60" s="79"/>
      <c r="G60" s="5"/>
      <c r="H60" s="19" t="str">
        <f>IFERROR(VLOOKUP(D60,'4月'!$H$3:$T$46,7,FALSE),"")</f>
        <v/>
      </c>
      <c r="I60" s="5" t="str">
        <f>IFERROR(VLOOKUP(D60,'4月'!$H$3:$T$46,2,FALSE),"")</f>
        <v/>
      </c>
      <c r="J60" s="5"/>
      <c r="K60" s="5" t="str">
        <f>IFERROR(VLOOKUP(D60,'4月'!$H$3:$R$44,9,FALSE)&amp;"","")</f>
        <v/>
      </c>
      <c r="L60" s="5" t="str">
        <f>IFERROR(VLOOKUP(D60,'4月'!$H$3:$R$44,10,FALSE)&amp;"","")</f>
        <v/>
      </c>
      <c r="M60" s="5" t="str">
        <f>IFERROR(VLOOKUP(D60,'4月'!$H$3:$R$44,11,FALSE)&amp;"","")</f>
        <v/>
      </c>
      <c r="N60" s="5">
        <f>IFERROR(VLOOKUP(D60,'4月'!$H$3:$T$46,13,FALSE),0)</f>
        <v>0</v>
      </c>
      <c r="O60" s="158">
        <f t="shared" ref="O60:O63" si="74">N60</f>
        <v>0</v>
      </c>
      <c r="P60" s="19" t="str">
        <f>IFERROR(VLOOKUP(D60,'5月'!$H$3:$T$50,7,FALSE),"")</f>
        <v/>
      </c>
      <c r="Q60" s="26" t="str">
        <f>IFERROR(VLOOKUP(D60,'5月'!$H$3:$T$50,2,FALSE),"")</f>
        <v/>
      </c>
      <c r="R60" s="5" t="str">
        <f>IFERROR(VLOOKUP(D60,'5月'!$H$3:$T$50,8,FALSE)&amp;"","")</f>
        <v/>
      </c>
      <c r="S60" s="5" t="str">
        <f>IFERROR(VLOOKUP(D60,'5月'!$H$3:$R$50,9,FALSE)&amp;"","")</f>
        <v/>
      </c>
      <c r="T60" s="5" t="str">
        <f>IFERROR(VLOOKUP(D60,'5月'!$H$3:$R$50,10,FALSE)&amp;"","")</f>
        <v/>
      </c>
      <c r="U60" s="5" t="str">
        <f>IFERROR(VLOOKUP(D60,'5月'!$H$3:$R$50,11,FALSE)&amp;"","")</f>
        <v/>
      </c>
      <c r="V60" s="5">
        <f>_xlfn.XLOOKUP(D60,'5月'!$H$3:$H$50,'5月'!$B$3:$B$50,0)</f>
        <v>0</v>
      </c>
      <c r="W60" s="158">
        <f t="shared" ref="W60:W62" si="75">IFERROR(O60+V60,0)</f>
        <v>0</v>
      </c>
      <c r="X60" s="19" t="str">
        <f>IFERROR(VLOOKUP(D60,'6月'!$H$3:$T$50,7,FALSE),"")</f>
        <v/>
      </c>
      <c r="Y60" s="26" t="str">
        <f>IFERROR(VLOOKUP(D60,'6月'!$H$3:$T$50,2,FALSE),"")</f>
        <v/>
      </c>
      <c r="Z60" s="5" t="str">
        <f>IFERROR(VLOOKUP(D60,'6月'!$H$3:$T$50,8,FALSE)&amp;"","")</f>
        <v/>
      </c>
      <c r="AA60" s="5" t="str">
        <f>IFERROR(VLOOKUP(D60,'6月'!$H$3:$R$50,9,FALSE)&amp;"","")</f>
        <v/>
      </c>
      <c r="AB60" s="5" t="str">
        <f>IFERROR(VLOOKUP(D60,'6月'!$H$3:$R$50,10,FALSE)&amp;"","")</f>
        <v/>
      </c>
      <c r="AC60" s="5" t="str">
        <f>IFERROR(VLOOKUP(D60,'6月'!$H$3:$R$50,11,FALSE)&amp;"","")</f>
        <v/>
      </c>
      <c r="AD60" s="5">
        <f>_xlfn.XLOOKUP(D60,'6月'!$H$3:$H$50,'6月'!$B$3:$B$50,0)</f>
        <v>0</v>
      </c>
      <c r="AE60" s="158">
        <f t="shared" ref="AE60:AE62" si="76">IFERROR(AD60+W60,0)</f>
        <v>0</v>
      </c>
      <c r="AF60" s="19"/>
      <c r="AG60" s="5"/>
      <c r="AH60" s="5"/>
      <c r="AI60" s="5"/>
      <c r="AJ60" s="5"/>
      <c r="AK60" s="5"/>
      <c r="AL60" s="5">
        <f>_xlfn.XLOOKUP(D60,'7月'!$H$3:$H$50,'7月'!$B$3:$B$50,0)</f>
        <v>0</v>
      </c>
      <c r="AM60" s="158">
        <f t="shared" ref="AM60:AM62" si="77">IFERROR(AE60+AL60,0)</f>
        <v>0</v>
      </c>
      <c r="AN60" s="19" t="str">
        <f>IFERROR(VLOOKUP(D60,'8月'!$H$3:$T$50,7,FALSE),"")</f>
        <v/>
      </c>
      <c r="AO60" s="5" t="str">
        <f>IFERROR(VLOOKUP(D60,'8月'!$H$3:$T$50,2,FALSE),"")</f>
        <v/>
      </c>
      <c r="AP60" s="5" t="str">
        <f>IFERROR(VLOOKUP(D60,'8月'!$H$3:$T$50,8,FALSE)&amp;"","")</f>
        <v/>
      </c>
      <c r="AQ60" s="160" t="str">
        <f>IFERROR(VLOOKUP(D60,'8月'!$H$3:$R$50,9,FALSE)&amp;"","")</f>
        <v/>
      </c>
      <c r="AR60" s="160" t="str">
        <f>IFERROR(VLOOKUP(D60,'8月'!$H$3:$R$50,10,FALSE)&amp;"","")</f>
        <v/>
      </c>
      <c r="AS60" s="160" t="str">
        <f>IFERROR(VLOOKUP(D60,'8月'!$H$3:$R$50,11,FALSE)&amp;"","")</f>
        <v/>
      </c>
      <c r="AT60" s="5"/>
      <c r="AU60" s="158"/>
      <c r="AV60" s="19" t="str">
        <f>IFERROR(VLOOKUP(D60,'9月'!$H$3:$T$50,7,FALSE),"")</f>
        <v/>
      </c>
      <c r="AW60" s="5" t="str">
        <f>IFERROR(VLOOKUP(D60,'9月'!$H$3:$T$50,2,FALSE),"")</f>
        <v/>
      </c>
      <c r="AX60" s="5" t="str">
        <f>IFERROR(VLOOKUP(D60,'9月'!$H$3:$T$50,8,FALSE)&amp;"","")</f>
        <v/>
      </c>
      <c r="AY60" s="5" t="str">
        <f>IFERROR(VLOOKUP(D60,'9月'!$H$3:$R$50,9,FALSE)&amp;"","")</f>
        <v/>
      </c>
      <c r="AZ60" s="160" t="str">
        <f>IFERROR(VLOOKUP(D60,'9月'!$H$3:$R$50,10,FALSE)&amp;"","")</f>
        <v/>
      </c>
      <c r="BA60" s="160" t="str">
        <f>IFERROR(VLOOKUP(D60,'9月'!$H$3:$R$50,11,FALSE)&amp;"","")</f>
        <v/>
      </c>
      <c r="BB60" s="5">
        <f>_xlfn.XLOOKUP(D60,'9月'!$H$3:$H$50,'8月'!$B$3:$B$50,0)</f>
        <v>0</v>
      </c>
      <c r="BC60" s="158">
        <f t="shared" ref="BC60" si="78">IFERROR(AU60+BB60,0)</f>
        <v>0</v>
      </c>
      <c r="BD60" s="19" t="str">
        <f>IFERROR(VLOOKUP(D60,'10月'!$H$3:$T$50,7,FALSE),"")</f>
        <v/>
      </c>
      <c r="BE60" s="5" t="str">
        <f>IFERROR(VLOOKUP(D60,'10月'!$H$3:$T$50,2,FALSE),"")</f>
        <v/>
      </c>
      <c r="BF60" s="5" t="str">
        <f>IFERROR(VLOOKUP(D60,'10月'!$H$3:$T$50,8,FALSE)&amp;"","")</f>
        <v/>
      </c>
      <c r="BG60" s="5" t="str">
        <f>IFERROR(VLOOKUP(D60,'10月'!$H$3:$R$50,9,FALSE)&amp;"","")</f>
        <v/>
      </c>
      <c r="BH60" s="160" t="str">
        <f>IFERROR(VLOOKUP(D60,'10月'!$H$3:$R$50,10,FALSE)&amp;"","")</f>
        <v/>
      </c>
      <c r="BI60" s="160" t="str">
        <f>IFERROR(VLOOKUP(D60,'10月'!$H$3:$R$50,11,FALSE)&amp;"","")</f>
        <v/>
      </c>
      <c r="BJ60" s="5">
        <f>_xlfn.XLOOKUP(D60,'10月'!$H$3:$H$50,'8月'!$B$3:$B$50,0)</f>
        <v>1</v>
      </c>
      <c r="BK60" s="160">
        <f t="shared" si="72"/>
        <v>1</v>
      </c>
      <c r="BL60" s="162"/>
      <c r="BM60" s="126"/>
      <c r="BN60" s="127"/>
      <c r="BO60" s="127"/>
      <c r="BP60" s="127"/>
      <c r="BQ60" s="127"/>
      <c r="BR60" s="127" t="str">
        <f t="shared" si="12"/>
        <v/>
      </c>
      <c r="BS60" s="127" t="str">
        <f t="shared" si="13"/>
        <v/>
      </c>
      <c r="BT60" s="155" t="str">
        <f t="shared" si="73"/>
        <v>-</v>
      </c>
      <c r="BU60" s="128" t="str">
        <f t="shared" si="15"/>
        <v>-</v>
      </c>
      <c r="BV60" s="103"/>
    </row>
    <row r="61" spans="1:76" ht="20.5" customHeight="1">
      <c r="A61" s="24">
        <f t="shared" si="23"/>
        <v>58</v>
      </c>
      <c r="B61" s="131"/>
      <c r="C61" s="77"/>
      <c r="D61" s="148"/>
      <c r="E61" s="133"/>
      <c r="F61" s="80"/>
      <c r="G61" s="5"/>
      <c r="H61" s="19" t="str">
        <f>IFERROR(VLOOKUP(D61,'4月'!$H$3:$T$46,7,FALSE),"")</f>
        <v/>
      </c>
      <c r="I61" s="5" t="str">
        <f>IFERROR(VLOOKUP(D61,'4月'!$H$3:$T$46,2,FALSE),"")</f>
        <v/>
      </c>
      <c r="J61" s="5"/>
      <c r="K61" s="5" t="str">
        <f>IFERROR(VLOOKUP(D61,'4月'!$H$3:$R$44,9,FALSE)&amp;"","")</f>
        <v/>
      </c>
      <c r="L61" s="5" t="str">
        <f>IFERROR(VLOOKUP(D61,'4月'!$H$3:$R$44,10,FALSE)&amp;"","")</f>
        <v/>
      </c>
      <c r="M61" s="5" t="str">
        <f>IFERROR(VLOOKUP(D61,'4月'!$H$3:$R$44,11,FALSE)&amp;"","")</f>
        <v/>
      </c>
      <c r="N61" s="5">
        <f>IFERROR(VLOOKUP(D61,'4月'!$H$3:$T$46,13,FALSE),0)</f>
        <v>0</v>
      </c>
      <c r="O61" s="158">
        <f t="shared" si="74"/>
        <v>0</v>
      </c>
      <c r="P61" s="19" t="str">
        <f>IFERROR(VLOOKUP(D61,'5月'!$H$3:$T$50,7,FALSE),"")</f>
        <v/>
      </c>
      <c r="Q61" s="26" t="str">
        <f>IFERROR(VLOOKUP(D61,'5月'!$H$3:$T$50,2,FALSE),"")</f>
        <v/>
      </c>
      <c r="R61" s="5" t="str">
        <f>IFERROR(VLOOKUP(D61,'5月'!$H$3:$T$50,8,FALSE)&amp;"","")</f>
        <v/>
      </c>
      <c r="S61" s="5" t="str">
        <f>IFERROR(VLOOKUP(D61,'5月'!$H$3:$R$50,9,FALSE)&amp;"","")</f>
        <v/>
      </c>
      <c r="T61" s="5" t="str">
        <f>IFERROR(VLOOKUP(D61,'5月'!$H$3:$R$50,10,FALSE)&amp;"","")</f>
        <v/>
      </c>
      <c r="U61" s="5" t="str">
        <f>IFERROR(VLOOKUP(D61,'5月'!$H$3:$R$50,11,FALSE)&amp;"","")</f>
        <v/>
      </c>
      <c r="V61" s="5">
        <f>_xlfn.XLOOKUP(D61,'5月'!$H$3:$H$50,'5月'!$B$3:$B$50,0)</f>
        <v>0</v>
      </c>
      <c r="W61" s="158">
        <f t="shared" si="75"/>
        <v>0</v>
      </c>
      <c r="X61" s="19" t="str">
        <f>IFERROR(VLOOKUP(D61,'6月'!$H$3:$T$50,7,FALSE),"")</f>
        <v/>
      </c>
      <c r="Y61" s="26" t="str">
        <f>IFERROR(VLOOKUP(D61,'6月'!$H$3:$T$50,2,FALSE),"")</f>
        <v/>
      </c>
      <c r="Z61" s="5" t="str">
        <f>IFERROR(VLOOKUP(D61,'6月'!$H$3:$T$50,8,FALSE)&amp;"","")</f>
        <v/>
      </c>
      <c r="AA61" s="5" t="str">
        <f>IFERROR(VLOOKUP(D61,'6月'!$H$3:$R$50,9,FALSE)&amp;"","")</f>
        <v/>
      </c>
      <c r="AB61" s="5" t="str">
        <f>IFERROR(VLOOKUP(D61,'6月'!$H$3:$R$50,10,FALSE)&amp;"","")</f>
        <v/>
      </c>
      <c r="AC61" s="5" t="str">
        <f>IFERROR(VLOOKUP(D61,'6月'!$H$3:$R$50,11,FALSE)&amp;"","")</f>
        <v/>
      </c>
      <c r="AD61" s="5">
        <f>_xlfn.XLOOKUP(D61,'6月'!$H$3:$H$50,'6月'!$B$3:$B$50,0)</f>
        <v>0</v>
      </c>
      <c r="AE61" s="158">
        <f t="shared" si="76"/>
        <v>0</v>
      </c>
      <c r="AF61" s="19"/>
      <c r="AG61" s="5"/>
      <c r="AH61" s="5"/>
      <c r="AI61" s="5"/>
      <c r="AJ61" s="5"/>
      <c r="AK61" s="5"/>
      <c r="AL61" s="5">
        <f>_xlfn.XLOOKUP(D61,'7月'!$H$3:$H$50,'7月'!$B$3:$B$50,0)</f>
        <v>0</v>
      </c>
      <c r="AM61" s="158">
        <f t="shared" si="77"/>
        <v>0</v>
      </c>
      <c r="AN61" s="19" t="str">
        <f>IFERROR(VLOOKUP(D61,'8月'!$H$3:$T$50,7,FALSE),"")</f>
        <v/>
      </c>
      <c r="AO61" s="5" t="str">
        <f>IFERROR(VLOOKUP(D61,'8月'!$H$3:$T$50,2,FALSE),"")</f>
        <v/>
      </c>
      <c r="AP61" s="5" t="str">
        <f>IFERROR(VLOOKUP(D61,'8月'!$H$3:$T$50,8,FALSE)&amp;"","")</f>
        <v/>
      </c>
      <c r="AQ61" s="160" t="str">
        <f>IFERROR(VLOOKUP(D61,'8月'!$H$3:$R$50,9,FALSE)&amp;"","")</f>
        <v/>
      </c>
      <c r="AR61" s="160" t="str">
        <f>IFERROR(VLOOKUP(D61,'8月'!$H$3:$R$50,10,FALSE)&amp;"","")</f>
        <v/>
      </c>
      <c r="AS61" s="160" t="str">
        <f>IFERROR(VLOOKUP(D61,'8月'!$H$3:$R$50,11,FALSE)&amp;"","")</f>
        <v/>
      </c>
      <c r="AT61" s="5"/>
      <c r="AU61" s="158"/>
      <c r="AV61" s="19" t="str">
        <f>IFERROR(VLOOKUP(D61,'9月'!$H$3:$T$50,7,FALSE),"")</f>
        <v/>
      </c>
      <c r="AW61" s="5" t="str">
        <f>IFERROR(VLOOKUP(D61,'9月'!$H$3:$T$50,2,FALSE),"")</f>
        <v/>
      </c>
      <c r="AX61" s="5" t="str">
        <f>IFERROR(VLOOKUP(D61,'9月'!$H$3:$T$50,8,FALSE)&amp;"","")</f>
        <v/>
      </c>
      <c r="AY61" s="5" t="str">
        <f>IFERROR(VLOOKUP(D61,'9月'!$H$3:$R$50,9,FALSE)&amp;"","")</f>
        <v/>
      </c>
      <c r="AZ61" s="160" t="str">
        <f>IFERROR(VLOOKUP(D61,'9月'!$H$3:$R$50,10,FALSE)&amp;"","")</f>
        <v/>
      </c>
      <c r="BA61" s="160" t="str">
        <f>IFERROR(VLOOKUP(D61,'9月'!$H$3:$R$50,11,FALSE)&amp;"","")</f>
        <v/>
      </c>
      <c r="BB61" s="5">
        <f>_xlfn.XLOOKUP(D61,'9月'!$H$3:$H$50,'8月'!$B$3:$B$50,0)</f>
        <v>0</v>
      </c>
      <c r="BC61" s="158">
        <f t="shared" ref="BC61" si="79">IFERROR(AU61+BB61,0)</f>
        <v>0</v>
      </c>
      <c r="BD61" s="19" t="str">
        <f>IFERROR(VLOOKUP(D61,'10月'!$H$3:$T$50,7,FALSE),"")</f>
        <v/>
      </c>
      <c r="BE61" s="5" t="str">
        <f>IFERROR(VLOOKUP(D61,'10月'!$H$3:$T$50,2,FALSE),"")</f>
        <v/>
      </c>
      <c r="BF61" s="5" t="str">
        <f>IFERROR(VLOOKUP(D61,'10月'!$H$3:$T$50,8,FALSE)&amp;"","")</f>
        <v/>
      </c>
      <c r="BG61" s="5" t="str">
        <f>IFERROR(VLOOKUP(D61,'10月'!$H$3:$R$50,9,FALSE)&amp;"","")</f>
        <v/>
      </c>
      <c r="BH61" s="160" t="str">
        <f>IFERROR(VLOOKUP(D61,'10月'!$H$3:$R$50,10,FALSE)&amp;"","")</f>
        <v/>
      </c>
      <c r="BI61" s="160" t="str">
        <f>IFERROR(VLOOKUP(D61,'10月'!$H$3:$R$50,11,FALSE)&amp;"","")</f>
        <v/>
      </c>
      <c r="BJ61" s="5">
        <f>_xlfn.XLOOKUP(D61,'10月'!$H$3:$H$50,'8月'!$B$3:$B$50,0)</f>
        <v>1</v>
      </c>
      <c r="BK61" s="160">
        <f t="shared" si="72"/>
        <v>1</v>
      </c>
      <c r="BL61" s="162"/>
      <c r="BM61" s="126"/>
      <c r="BN61" s="127"/>
      <c r="BO61" s="127"/>
      <c r="BP61" s="127"/>
      <c r="BQ61" s="127"/>
      <c r="BR61" s="127" t="str">
        <f t="shared" si="12"/>
        <v/>
      </c>
      <c r="BS61" s="127" t="str">
        <f t="shared" si="13"/>
        <v/>
      </c>
      <c r="BT61" s="155" t="str">
        <f t="shared" si="14"/>
        <v>-</v>
      </c>
      <c r="BU61" s="128" t="str">
        <f t="shared" si="15"/>
        <v>-</v>
      </c>
      <c r="BV61" s="39"/>
      <c r="BW61" s="4"/>
      <c r="BX61" s="4"/>
    </row>
    <row r="62" spans="1:76" ht="20.5" customHeight="1">
      <c r="A62" s="24">
        <f t="shared" si="23"/>
        <v>59</v>
      </c>
      <c r="B62" s="113"/>
      <c r="C62" s="20"/>
      <c r="D62" s="143"/>
      <c r="E62" s="143"/>
      <c r="F62" s="21"/>
      <c r="G62" s="5"/>
      <c r="H62" s="19" t="str">
        <f>IFERROR(VLOOKUP(D62,'4月'!$H$3:$T$46,7,FALSE),"")</f>
        <v/>
      </c>
      <c r="I62" s="5" t="str">
        <f>IFERROR(VLOOKUP(D62,'4月'!$H$3:$T$46,2,FALSE),"")</f>
        <v/>
      </c>
      <c r="J62" s="5" t="str">
        <f>IFERROR(VLOOKUP(D62,'4月'!$H$3:$T$46,8,FALSE)&amp;"","")</f>
        <v/>
      </c>
      <c r="K62" s="5" t="str">
        <f>IFERROR(VLOOKUP(D62,'4月'!$H$3:$R$44,9,FALSE)&amp;"","")</f>
        <v/>
      </c>
      <c r="L62" s="5" t="str">
        <f>IFERROR(VLOOKUP(D62,'4月'!$H$3:$R$44,10,FALSE)&amp;"","")</f>
        <v/>
      </c>
      <c r="M62" s="5" t="str">
        <f>IFERROR(VLOOKUP(D62,'4月'!$H$3:$R$44,11,FALSE)&amp;"","")</f>
        <v/>
      </c>
      <c r="N62" s="5">
        <f>IFERROR(VLOOKUP(D62,'4月'!$H$3:$T$46,13,FALSE),0)</f>
        <v>0</v>
      </c>
      <c r="O62" s="158">
        <f t="shared" si="74"/>
        <v>0</v>
      </c>
      <c r="P62" s="19" t="str">
        <f>IFERROR(VLOOKUP(D62,'5月'!$H$3:$T$50,7,FALSE),"")</f>
        <v/>
      </c>
      <c r="Q62" s="26" t="str">
        <f>IFERROR(VLOOKUP(D62,'5月'!$H$3:$T$50,2,FALSE),"")</f>
        <v/>
      </c>
      <c r="R62" s="5" t="str">
        <f>IFERROR(VLOOKUP(D62,'5月'!$H$3:$T$50,8,FALSE)&amp;"","")</f>
        <v/>
      </c>
      <c r="S62" s="5" t="str">
        <f>IFERROR(VLOOKUP(D62,'5月'!$H$3:$R$50,9,FALSE)&amp;"","")</f>
        <v/>
      </c>
      <c r="T62" s="5" t="str">
        <f>IFERROR(VLOOKUP(D62,'5月'!$H$3:$R$50,10,FALSE)&amp;"","")</f>
        <v/>
      </c>
      <c r="U62" s="5" t="str">
        <f>IFERROR(VLOOKUP(D62,'5月'!$H$3:$R$50,11,FALSE)&amp;"","")</f>
        <v/>
      </c>
      <c r="V62" s="5">
        <f>_xlfn.XLOOKUP(D62,'5月'!$H$3:$H$50,'5月'!$B$3:$B$50,0)</f>
        <v>0</v>
      </c>
      <c r="W62" s="158">
        <f t="shared" si="75"/>
        <v>0</v>
      </c>
      <c r="X62" s="19" t="str">
        <f>IFERROR(VLOOKUP(D62,'6月'!$H$3:$T$50,7,FALSE),"")</f>
        <v/>
      </c>
      <c r="Y62" s="26" t="str">
        <f>IFERROR(VLOOKUP(D62,'6月'!$H$3:$T$50,2,FALSE),"")</f>
        <v/>
      </c>
      <c r="Z62" s="5" t="str">
        <f>IFERROR(VLOOKUP(D62,'6月'!$H$3:$T$50,8,FALSE)&amp;"","")</f>
        <v/>
      </c>
      <c r="AA62" s="5" t="str">
        <f>IFERROR(VLOOKUP(D62,'6月'!$H$3:$R$50,9,FALSE)&amp;"","")</f>
        <v/>
      </c>
      <c r="AB62" s="5" t="str">
        <f>IFERROR(VLOOKUP(D62,'6月'!$H$3:$R$50,10,FALSE)&amp;"","")</f>
        <v/>
      </c>
      <c r="AC62" s="5" t="str">
        <f>IFERROR(VLOOKUP(D62,'6月'!$H$3:$R$50,11,FALSE)&amp;"","")</f>
        <v/>
      </c>
      <c r="AD62" s="5">
        <f>_xlfn.XLOOKUP(D62,'6月'!$H$3:$H$50,'6月'!$B$3:$B$50,0)</f>
        <v>0</v>
      </c>
      <c r="AE62" s="158">
        <f t="shared" si="76"/>
        <v>0</v>
      </c>
      <c r="AF62" s="19"/>
      <c r="AG62" s="5"/>
      <c r="AH62" s="5"/>
      <c r="AI62" s="5"/>
      <c r="AJ62" s="5"/>
      <c r="AK62" s="5"/>
      <c r="AL62" s="5">
        <f>_xlfn.XLOOKUP(D62,'7月'!$H$3:$H$50,'7月'!$B$3:$B$50,0)</f>
        <v>0</v>
      </c>
      <c r="AM62" s="158">
        <f t="shared" si="77"/>
        <v>0</v>
      </c>
      <c r="AN62" s="19" t="str">
        <f>IFERROR(VLOOKUP(D62,'8月'!$H$3:$T$50,7,FALSE),"")</f>
        <v/>
      </c>
      <c r="AO62" s="5" t="str">
        <f>IFERROR(VLOOKUP(D62,'8月'!$H$3:$T$50,2,FALSE),"")</f>
        <v/>
      </c>
      <c r="AP62" s="5" t="str">
        <f>IFERROR(VLOOKUP(D62,'8月'!$H$3:$T$50,8,FALSE)&amp;"","")</f>
        <v/>
      </c>
      <c r="AQ62" s="160" t="str">
        <f>IFERROR(VLOOKUP(D62,'8月'!$H$3:$R$50,9,FALSE)&amp;"","")</f>
        <v/>
      </c>
      <c r="AR62" s="160" t="str">
        <f>IFERROR(VLOOKUP(D62,'8月'!$H$3:$R$50,10,FALSE)&amp;"","")</f>
        <v/>
      </c>
      <c r="AS62" s="160" t="str">
        <f>IFERROR(VLOOKUP(D62,'8月'!$H$3:$R$50,11,FALSE)&amp;"","")</f>
        <v/>
      </c>
      <c r="AT62" s="5"/>
      <c r="AU62" s="158"/>
      <c r="AV62" s="19" t="str">
        <f>IFERROR(VLOOKUP(D62,'9月'!$H$3:$T$50,7,FALSE),"")</f>
        <v/>
      </c>
      <c r="AW62" s="5" t="str">
        <f>IFERROR(VLOOKUP(D62,'9月'!$H$3:$T$50,2,FALSE),"")</f>
        <v/>
      </c>
      <c r="AX62" s="5" t="str">
        <f>IFERROR(VLOOKUP(D62,'9月'!$H$3:$T$50,8,FALSE)&amp;"","")</f>
        <v/>
      </c>
      <c r="AY62" s="5" t="str">
        <f>IFERROR(VLOOKUP(D62,'9月'!$H$3:$R$50,9,FALSE)&amp;"","")</f>
        <v/>
      </c>
      <c r="AZ62" s="160" t="str">
        <f>IFERROR(VLOOKUP(D62,'9月'!$H$3:$R$50,10,FALSE)&amp;"","")</f>
        <v/>
      </c>
      <c r="BA62" s="160" t="str">
        <f>IFERROR(VLOOKUP(D62,'9月'!$H$3:$R$50,11,FALSE)&amp;"","")</f>
        <v/>
      </c>
      <c r="BB62" s="5">
        <f>_xlfn.XLOOKUP(D62,'9月'!$H$3:$H$50,'8月'!$B$3:$B$50,0)</f>
        <v>0</v>
      </c>
      <c r="BC62" s="158">
        <f t="shared" si="60"/>
        <v>0</v>
      </c>
      <c r="BD62" s="19" t="str">
        <f>IFERROR(VLOOKUP(D62,'10月'!$H$3:$T$50,7,FALSE),"")</f>
        <v/>
      </c>
      <c r="BE62" s="5" t="str">
        <f>IFERROR(VLOOKUP(D62,'10月'!$H$3:$T$50,2,FALSE),"")</f>
        <v/>
      </c>
      <c r="BF62" s="5" t="str">
        <f>IFERROR(VLOOKUP(D62,'10月'!$H$3:$T$50,8,FALSE)&amp;"","")</f>
        <v/>
      </c>
      <c r="BG62" s="5" t="str">
        <f>IFERROR(VLOOKUP(D62,'10月'!$H$3:$R$50,9,FALSE)&amp;"","")</f>
        <v/>
      </c>
      <c r="BH62" s="160" t="str">
        <f>IFERROR(VLOOKUP(D62,'10月'!$H$3:$R$50,10,FALSE)&amp;"","")</f>
        <v/>
      </c>
      <c r="BI62" s="160" t="str">
        <f>IFERROR(VLOOKUP(D62,'10月'!$H$3:$R$50,11,FALSE)&amp;"","")</f>
        <v/>
      </c>
      <c r="BJ62" s="5">
        <f>_xlfn.XLOOKUP(D62,'10月'!$H$3:$H$50,'8月'!$B$3:$B$50,0)</f>
        <v>1</v>
      </c>
      <c r="BK62" s="160">
        <f t="shared" si="54"/>
        <v>1</v>
      </c>
      <c r="BL62" s="162"/>
      <c r="BM62" s="126"/>
      <c r="BN62" s="127"/>
      <c r="BO62" s="127"/>
      <c r="BP62" s="127"/>
      <c r="BQ62" s="127"/>
      <c r="BR62" s="127" t="str">
        <f t="shared" si="12"/>
        <v/>
      </c>
      <c r="BS62" s="127" t="str">
        <f t="shared" si="13"/>
        <v/>
      </c>
      <c r="BT62" s="155" t="str">
        <f t="shared" si="14"/>
        <v>-</v>
      </c>
      <c r="BU62" s="128" t="str">
        <f t="shared" si="15"/>
        <v>-</v>
      </c>
      <c r="BV62" s="39"/>
      <c r="BW62" s="4"/>
      <c r="BX62" s="4"/>
    </row>
    <row r="63" spans="1:76" ht="20.5" customHeight="1">
      <c r="A63" s="24">
        <f t="shared" si="23"/>
        <v>60</v>
      </c>
      <c r="B63" s="113"/>
      <c r="C63" s="20"/>
      <c r="D63" s="143"/>
      <c r="E63" s="143"/>
      <c r="F63" s="21"/>
      <c r="G63" s="5"/>
      <c r="H63" s="19" t="str">
        <f>IFERROR(VLOOKUP(D63,'4月'!$H$3:$T$46,7,FALSE),"")</f>
        <v/>
      </c>
      <c r="I63" s="5" t="str">
        <f>IFERROR(VLOOKUP(D63,'4月'!$H$3:$T$46,2,FALSE),"")</f>
        <v/>
      </c>
      <c r="J63" s="5" t="str">
        <f>IFERROR(VLOOKUP(D63,'4月'!$H$3:$T$46,8,FALSE)&amp;"","")</f>
        <v/>
      </c>
      <c r="K63" s="5" t="str">
        <f>IFERROR(VLOOKUP(D63,'4月'!$H$3:$R$44,9,FALSE)&amp;"","")</f>
        <v/>
      </c>
      <c r="L63" s="5" t="str">
        <f>IFERROR(VLOOKUP(D63,'4月'!$H$3:$R$44,10,FALSE)&amp;"","")</f>
        <v/>
      </c>
      <c r="M63" s="5" t="str">
        <f>IFERROR(VLOOKUP(D63,'4月'!$H$3:$R$44,11,FALSE)&amp;"","")</f>
        <v/>
      </c>
      <c r="N63" s="5">
        <f>IFERROR(VLOOKUP(D63,'4月'!$H$3:$T$46,13,FALSE),0)</f>
        <v>0</v>
      </c>
      <c r="O63" s="158">
        <f t="shared" si="74"/>
        <v>0</v>
      </c>
      <c r="P63" s="19" t="str">
        <f>IFERROR(VLOOKUP(D63,'5月'!$H$3:$T$50,7,FALSE),"")</f>
        <v/>
      </c>
      <c r="Q63" s="26" t="str">
        <f>IFERROR(VLOOKUP(D63,'5月'!$H$3:$T$50,2,FALSE),"")</f>
        <v/>
      </c>
      <c r="R63" s="5" t="str">
        <f>IFERROR(VLOOKUP(D63,'5月'!$H$3:$T$50,8,FALSE)&amp;"","")</f>
        <v/>
      </c>
      <c r="S63" s="5" t="str">
        <f>IFERROR(VLOOKUP(D63,'5月'!$H$3:$R$50,9,FALSE)&amp;"","")</f>
        <v/>
      </c>
      <c r="T63" s="5" t="str">
        <f>IFERROR(VLOOKUP(D63,'5月'!$H$3:$R$50,10,FALSE)&amp;"","")</f>
        <v/>
      </c>
      <c r="U63" s="5" t="str">
        <f>IFERROR(VLOOKUP(D63,'5月'!$H$3:$R$50,11,FALSE)&amp;"","")</f>
        <v/>
      </c>
      <c r="V63" s="5">
        <f>_xlfn.XLOOKUP(D63,'5月'!$H$3:$H$50,'5月'!$B$3:$B$50,0)</f>
        <v>0</v>
      </c>
      <c r="W63" s="158">
        <f t="shared" si="52"/>
        <v>0</v>
      </c>
      <c r="X63" s="19" t="str">
        <f>IFERROR(VLOOKUP(D63,'6月'!$H$3:$T$50,7,FALSE),"")</f>
        <v/>
      </c>
      <c r="Y63" s="26" t="str">
        <f>IFERROR(VLOOKUP(D63,'6月'!$H$3:$T$50,2,FALSE),"")</f>
        <v/>
      </c>
      <c r="Z63" s="5" t="str">
        <f>IFERROR(VLOOKUP(D63,'6月'!$H$3:$T$50,8,FALSE)&amp;"","")</f>
        <v/>
      </c>
      <c r="AA63" s="5" t="str">
        <f>IFERROR(VLOOKUP(D63,'6月'!$H$3:$R$50,9,FALSE)&amp;"","")</f>
        <v/>
      </c>
      <c r="AB63" s="5" t="str">
        <f>IFERROR(VLOOKUP(D63,'6月'!$H$3:$R$50,10,FALSE)&amp;"","")</f>
        <v/>
      </c>
      <c r="AC63" s="5" t="str">
        <f>IFERROR(VLOOKUP(D63,'6月'!$H$3:$R$50,11,FALSE)&amp;"","")</f>
        <v/>
      </c>
      <c r="AD63" s="5">
        <f>_xlfn.XLOOKUP(D63,'6月'!$H$3:$H$50,'6月'!$B$3:$B$50,0)</f>
        <v>0</v>
      </c>
      <c r="AE63" s="158">
        <f t="shared" si="50"/>
        <v>0</v>
      </c>
      <c r="AF63" s="19"/>
      <c r="AG63" s="5"/>
      <c r="AH63" s="5"/>
      <c r="AI63" s="5"/>
      <c r="AJ63" s="5"/>
      <c r="AK63" s="5"/>
      <c r="AL63" s="5">
        <f>_xlfn.XLOOKUP(D63,'7月'!$H$3:$H$50,'7月'!$B$3:$B$50,0)</f>
        <v>0</v>
      </c>
      <c r="AM63" s="158">
        <f t="shared" ref="AM63:AM64" si="80">IFERROR(AE63+AL63,0)</f>
        <v>0</v>
      </c>
      <c r="AN63" s="19" t="str">
        <f>IFERROR(VLOOKUP(D63,'8月'!$H$3:$T$50,7,FALSE),"")</f>
        <v/>
      </c>
      <c r="AO63" s="5" t="str">
        <f>IFERROR(VLOOKUP(D63,'8月'!$H$3:$T$50,2,FALSE),"")</f>
        <v/>
      </c>
      <c r="AP63" s="5" t="str">
        <f>IFERROR(VLOOKUP(D63,'8月'!$H$3:$T$50,8,FALSE)&amp;"","")</f>
        <v/>
      </c>
      <c r="AQ63" s="160" t="str">
        <f>IFERROR(VLOOKUP(D63,'8月'!$H$3:$R$50,9,FALSE)&amp;"","")</f>
        <v/>
      </c>
      <c r="AR63" s="160" t="str">
        <f>IFERROR(VLOOKUP(D63,'8月'!$H$3:$R$50,10,FALSE)&amp;"","")</f>
        <v/>
      </c>
      <c r="AS63" s="160" t="str">
        <f>IFERROR(VLOOKUP(D63,'8月'!$H$3:$R$50,11,FALSE)&amp;"","")</f>
        <v/>
      </c>
      <c r="AT63" s="5"/>
      <c r="AU63" s="158"/>
      <c r="AV63" s="19" t="str">
        <f>IFERROR(VLOOKUP(D63,'9月'!$H$3:$T$50,7,FALSE),"")</f>
        <v/>
      </c>
      <c r="AW63" s="5" t="str">
        <f>IFERROR(VLOOKUP(D63,'9月'!$H$3:$T$50,2,FALSE),"")</f>
        <v/>
      </c>
      <c r="AX63" s="5" t="str">
        <f>IFERROR(VLOOKUP(D63,'9月'!$H$3:$T$50,8,FALSE)&amp;"","")</f>
        <v/>
      </c>
      <c r="AY63" s="5" t="str">
        <f>IFERROR(VLOOKUP(D63,'9月'!$H$3:$R$50,9,FALSE)&amp;"","")</f>
        <v/>
      </c>
      <c r="AZ63" s="160" t="str">
        <f>IFERROR(VLOOKUP(D63,'9月'!$H$3:$R$50,10,FALSE)&amp;"","")</f>
        <v/>
      </c>
      <c r="BA63" s="160" t="str">
        <f>IFERROR(VLOOKUP(D63,'9月'!$H$3:$R$50,11,FALSE)&amp;"","")</f>
        <v/>
      </c>
      <c r="BB63" s="5">
        <f>_xlfn.XLOOKUP(D63,'9月'!$H$3:$H$50,'8月'!$B$3:$B$50,0)</f>
        <v>0</v>
      </c>
      <c r="BC63" s="158">
        <f t="shared" si="60"/>
        <v>0</v>
      </c>
      <c r="BD63" s="19" t="str">
        <f>IFERROR(VLOOKUP(D63,'10月'!$H$3:$T$50,7,FALSE),"")</f>
        <v/>
      </c>
      <c r="BE63" s="5" t="str">
        <f>IFERROR(VLOOKUP(D63,'10月'!$H$3:$T$50,2,FALSE),"")</f>
        <v/>
      </c>
      <c r="BF63" s="5" t="str">
        <f>IFERROR(VLOOKUP(D63,'10月'!$H$3:$T$50,8,FALSE)&amp;"","")</f>
        <v/>
      </c>
      <c r="BG63" s="5" t="str">
        <f>IFERROR(VLOOKUP(D63,'10月'!$H$3:$R$50,9,FALSE)&amp;"","")</f>
        <v/>
      </c>
      <c r="BH63" s="160" t="str">
        <f>IFERROR(VLOOKUP(D63,'10月'!$H$3:$R$50,10,FALSE)&amp;"","")</f>
        <v/>
      </c>
      <c r="BI63" s="160" t="str">
        <f>IFERROR(VLOOKUP(D63,'10月'!$H$3:$R$50,11,FALSE)&amp;"","")</f>
        <v/>
      </c>
      <c r="BJ63" s="5">
        <f>_xlfn.XLOOKUP(D63,'10月'!$H$3:$H$50,'8月'!$B$3:$B$50,0)</f>
        <v>1</v>
      </c>
      <c r="BK63" s="160">
        <f t="shared" si="54"/>
        <v>1</v>
      </c>
      <c r="BL63" s="162"/>
      <c r="BM63" s="126"/>
      <c r="BN63" s="127"/>
      <c r="BO63" s="127"/>
      <c r="BP63" s="127"/>
      <c r="BQ63" s="127"/>
      <c r="BR63" s="127" t="str">
        <f t="shared" si="12"/>
        <v/>
      </c>
      <c r="BS63" s="127" t="str">
        <f t="shared" si="13"/>
        <v/>
      </c>
      <c r="BT63" s="155" t="str">
        <f t="shared" si="14"/>
        <v>-</v>
      </c>
      <c r="BU63" s="128" t="str">
        <f t="shared" si="15"/>
        <v>-</v>
      </c>
      <c r="BV63" s="39"/>
      <c r="BW63" s="4"/>
      <c r="BX63" s="4"/>
    </row>
    <row r="64" spans="1:76" ht="20.5" customHeight="1">
      <c r="A64" s="24">
        <f t="shared" si="23"/>
        <v>61</v>
      </c>
      <c r="B64" s="113"/>
      <c r="C64" s="20"/>
      <c r="D64" s="143"/>
      <c r="E64" s="143"/>
      <c r="F64" s="21"/>
      <c r="G64" s="5"/>
      <c r="H64" s="19" t="str">
        <f>IFERROR(VLOOKUP(D64,'4月'!$H$3:$T$46,7,FALSE),"")</f>
        <v/>
      </c>
      <c r="I64" s="5" t="str">
        <f>IFERROR(VLOOKUP(D64,'4月'!$H$3:$T$46,2,FALSE),"")</f>
        <v/>
      </c>
      <c r="J64" s="5" t="str">
        <f>IFERROR(VLOOKUP(D64,'4月'!$H$3:$T$46,8,FALSE)&amp;"","")</f>
        <v/>
      </c>
      <c r="K64" s="5" t="str">
        <f>IFERROR(VLOOKUP(D64,'4月'!$H$3:$R$44,9,FALSE)&amp;"","")</f>
        <v/>
      </c>
      <c r="L64" s="5" t="str">
        <f>IFERROR(VLOOKUP(D64,'4月'!$H$3:$R$44,10,FALSE)&amp;"","")</f>
        <v/>
      </c>
      <c r="M64" s="5" t="str">
        <f>IFERROR(VLOOKUP(D64,'4月'!$H$3:$R$44,11,FALSE)&amp;"","")</f>
        <v/>
      </c>
      <c r="N64" s="5">
        <f>IFERROR(VLOOKUP(D64,'4月'!$H$3:$T$46,13,FALSE),0)</f>
        <v>0</v>
      </c>
      <c r="O64" s="158">
        <f t="shared" si="51"/>
        <v>0</v>
      </c>
      <c r="P64" s="19" t="str">
        <f>IFERROR(VLOOKUP(D64,'5月'!$H$3:$T$50,7,FALSE),"")</f>
        <v/>
      </c>
      <c r="Q64" s="26" t="str">
        <f>IFERROR(VLOOKUP(D64,'5月'!$H$3:$T$50,2,FALSE),"")</f>
        <v/>
      </c>
      <c r="R64" s="5" t="str">
        <f>IFERROR(VLOOKUP(D64,'5月'!$H$3:$T$50,8,FALSE)&amp;"","")</f>
        <v/>
      </c>
      <c r="S64" s="5" t="str">
        <f>IFERROR(VLOOKUP(D64,'5月'!$H$3:$R$50,9,FALSE)&amp;"","")</f>
        <v/>
      </c>
      <c r="T64" s="5" t="str">
        <f>IFERROR(VLOOKUP(D64,'5月'!$H$3:$R$50,10,FALSE)&amp;"","")</f>
        <v/>
      </c>
      <c r="U64" s="5" t="str">
        <f>IFERROR(VLOOKUP(D64,'5月'!$H$3:$R$50,11,FALSE)&amp;"","")</f>
        <v/>
      </c>
      <c r="V64" s="5">
        <f>_xlfn.XLOOKUP(D64,'5月'!$H$3:$H$50,'5月'!$B$3:$B$50,0)</f>
        <v>0</v>
      </c>
      <c r="W64" s="158">
        <f t="shared" si="52"/>
        <v>0</v>
      </c>
      <c r="X64" s="19" t="str">
        <f>IFERROR(VLOOKUP(D64,'6月'!$H$3:$T$50,7,FALSE),"")</f>
        <v/>
      </c>
      <c r="Y64" s="26" t="str">
        <f>IFERROR(VLOOKUP(D64,'6月'!$H$3:$T$50,2,FALSE),"")</f>
        <v/>
      </c>
      <c r="Z64" s="5" t="str">
        <f>IFERROR(VLOOKUP(D64,'6月'!$H$3:$T$50,8,FALSE)&amp;"","")</f>
        <v/>
      </c>
      <c r="AA64" s="5" t="str">
        <f>IFERROR(VLOOKUP(D64,'6月'!$H$3:$R$50,9,FALSE)&amp;"","")</f>
        <v/>
      </c>
      <c r="AB64" s="5" t="str">
        <f>IFERROR(VLOOKUP(D64,'6月'!$H$3:$R$50,10,FALSE)&amp;"","")</f>
        <v/>
      </c>
      <c r="AC64" s="5" t="str">
        <f>IFERROR(VLOOKUP(D64,'6月'!$H$3:$R$50,11,FALSE)&amp;"","")</f>
        <v/>
      </c>
      <c r="AD64" s="5">
        <f>_xlfn.XLOOKUP(D64,'6月'!$H$3:$H$50,'6月'!$B$3:$B$50,0)</f>
        <v>0</v>
      </c>
      <c r="AE64" s="158">
        <f t="shared" si="50"/>
        <v>0</v>
      </c>
      <c r="AF64" s="19"/>
      <c r="AG64" s="5"/>
      <c r="AH64" s="5"/>
      <c r="AI64" s="5"/>
      <c r="AJ64" s="5"/>
      <c r="AK64" s="5"/>
      <c r="AL64" s="5">
        <f>_xlfn.XLOOKUP(D64,'7月'!$H$3:$H$50,'7月'!$B$3:$B$50,0)</f>
        <v>0</v>
      </c>
      <c r="AM64" s="158">
        <f t="shared" si="80"/>
        <v>0</v>
      </c>
      <c r="AN64" s="19" t="str">
        <f>IFERROR(VLOOKUP(D64,'8月'!$H$3:$T$50,7,FALSE),"")</f>
        <v/>
      </c>
      <c r="AO64" s="5" t="str">
        <f>IFERROR(VLOOKUP(D64,'8月'!$H$3:$T$50,2,FALSE),"")</f>
        <v/>
      </c>
      <c r="AP64" s="5" t="str">
        <f>IFERROR(VLOOKUP(D64,'8月'!$H$3:$T$50,8,FALSE)&amp;"","")</f>
        <v/>
      </c>
      <c r="AQ64" s="160" t="str">
        <f>IFERROR(VLOOKUP(D64,'8月'!$H$3:$R$50,9,FALSE)&amp;"","")</f>
        <v/>
      </c>
      <c r="AR64" s="160" t="str">
        <f>IFERROR(VLOOKUP(D64,'8月'!$H$3:$R$50,10,FALSE)&amp;"","")</f>
        <v/>
      </c>
      <c r="AS64" s="160" t="str">
        <f>IFERROR(VLOOKUP(D64,'8月'!$H$3:$R$50,11,FALSE)&amp;"","")</f>
        <v/>
      </c>
      <c r="AT64" s="5"/>
      <c r="AU64" s="158"/>
      <c r="AV64" s="19" t="str">
        <f>IFERROR(VLOOKUP(D64,'9月'!$H$3:$T$50,7,FALSE),"")</f>
        <v/>
      </c>
      <c r="AW64" s="5" t="str">
        <f>IFERROR(VLOOKUP(D64,'9月'!$H$3:$T$50,2,FALSE),"")</f>
        <v/>
      </c>
      <c r="AX64" s="5" t="str">
        <f>IFERROR(VLOOKUP(D64,'9月'!$H$3:$T$50,8,FALSE)&amp;"","")</f>
        <v/>
      </c>
      <c r="AY64" s="5" t="str">
        <f>IFERROR(VLOOKUP(D64,'9月'!$H$3:$R$50,9,FALSE)&amp;"","")</f>
        <v/>
      </c>
      <c r="AZ64" s="160" t="str">
        <f>IFERROR(VLOOKUP(D64,'9月'!$H$3:$R$50,10,FALSE)&amp;"","")</f>
        <v/>
      </c>
      <c r="BA64" s="160" t="str">
        <f>IFERROR(VLOOKUP(D64,'9月'!$H$3:$R$50,11,FALSE)&amp;"","")</f>
        <v/>
      </c>
      <c r="BB64" s="5">
        <f>_xlfn.XLOOKUP(D64,'9月'!$H$3:$H$50,'8月'!$B$3:$B$50,0)</f>
        <v>0</v>
      </c>
      <c r="BC64" s="158">
        <f t="shared" si="60"/>
        <v>0</v>
      </c>
      <c r="BD64" s="19" t="str">
        <f>IFERROR(VLOOKUP(D64,'10月'!$H$3:$T$50,7,FALSE),"")</f>
        <v/>
      </c>
      <c r="BE64" s="5" t="str">
        <f>IFERROR(VLOOKUP(D64,'10月'!$H$3:$T$50,2,FALSE),"")</f>
        <v/>
      </c>
      <c r="BF64" s="5" t="str">
        <f>IFERROR(VLOOKUP(D64,'10月'!$H$3:$T$50,8,FALSE)&amp;"","")</f>
        <v/>
      </c>
      <c r="BG64" s="5" t="str">
        <f>IFERROR(VLOOKUP(D64,'10月'!$H$3:$R$50,9,FALSE)&amp;"","")</f>
        <v/>
      </c>
      <c r="BH64" s="160" t="str">
        <f>IFERROR(VLOOKUP(D64,'10月'!$H$3:$R$50,10,FALSE)&amp;"","")</f>
        <v/>
      </c>
      <c r="BI64" s="160" t="str">
        <f>IFERROR(VLOOKUP(D64,'10月'!$H$3:$R$50,11,FALSE)&amp;"","")</f>
        <v/>
      </c>
      <c r="BJ64" s="5">
        <f>_xlfn.XLOOKUP(D64,'10月'!$H$3:$H$50,'8月'!$B$3:$B$50,0)</f>
        <v>1</v>
      </c>
      <c r="BK64" s="160">
        <f t="shared" si="54"/>
        <v>1</v>
      </c>
      <c r="BL64" s="162"/>
      <c r="BM64" s="126"/>
      <c r="BN64" s="127"/>
      <c r="BO64" s="127"/>
      <c r="BP64" s="127"/>
      <c r="BQ64" s="127"/>
      <c r="BR64" s="127" t="str">
        <f t="shared" si="12"/>
        <v/>
      </c>
      <c r="BS64" s="127" t="str">
        <f t="shared" si="13"/>
        <v/>
      </c>
      <c r="BT64" s="155" t="str">
        <f t="shared" si="14"/>
        <v>-</v>
      </c>
      <c r="BU64" s="128" t="str">
        <f t="shared" si="15"/>
        <v>-</v>
      </c>
      <c r="BV64" s="39"/>
      <c r="BW64" s="4"/>
      <c r="BX64" s="4"/>
    </row>
    <row r="65" spans="1:76" ht="20.5" customHeight="1">
      <c r="A65" s="24"/>
      <c r="B65" s="15"/>
      <c r="C65" s="15"/>
      <c r="D65" s="15"/>
      <c r="E65" s="15"/>
      <c r="F65" s="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V65" s="4"/>
      <c r="BW65" s="444"/>
      <c r="BX65" s="4"/>
    </row>
    <row r="66" spans="1:76" ht="30" customHeight="1">
      <c r="A66" s="24"/>
      <c r="B66" s="445" t="s">
        <v>474</v>
      </c>
      <c r="C66" s="15"/>
      <c r="D66" s="23"/>
      <c r="E66" s="15"/>
      <c r="F66" s="1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V66" s="4"/>
      <c r="BW66" s="446"/>
      <c r="BX66" s="4"/>
    </row>
    <row r="67" spans="1:76" ht="20" customHeight="1">
      <c r="A67" s="4">
        <v>1</v>
      </c>
      <c r="B67" s="75" t="s">
        <v>706</v>
      </c>
      <c r="C67" s="96" t="s">
        <v>707</v>
      </c>
      <c r="D67" s="123" t="s">
        <v>704</v>
      </c>
      <c r="E67" s="244" t="s">
        <v>43</v>
      </c>
      <c r="F67" s="79" t="s">
        <v>58</v>
      </c>
      <c r="G67" s="146"/>
      <c r="H67" s="19" t="str">
        <f>IFERROR(VLOOKUP(D67,'4月'!$H$3:$T$51,7,FALSE),"")</f>
        <v/>
      </c>
      <c r="I67" s="5" t="str">
        <f>IFERROR(VLOOKUP(D67,'4月'!$H$3:$T$51,2,FALSE),"")</f>
        <v/>
      </c>
      <c r="J67" s="5"/>
      <c r="K67" s="5" t="str">
        <f>IFERROR(VLOOKUP(D67,'4月'!$H$3:$R$49,9,FALSE)&amp;"","")</f>
        <v/>
      </c>
      <c r="L67" s="5" t="str">
        <f>IFERROR(VLOOKUP(D67,'4月'!$H$3:$R$49,10,FALSE)&amp;"","")</f>
        <v/>
      </c>
      <c r="M67" s="5" t="str">
        <f>IFERROR(VLOOKUP(D67,'4月'!$H$3:$R$49,11,FALSE)&amp;"","")</f>
        <v/>
      </c>
      <c r="N67" s="389"/>
      <c r="O67" s="389"/>
      <c r="P67" s="19" t="str">
        <f>IFERROR(VLOOKUP(D67,'5月'!$H$3:$T$50,7,FALSE),"")</f>
        <v/>
      </c>
      <c r="Q67" s="26" t="str">
        <f>IFERROR(VLOOKUP(D67,'5月'!$H$3:$T$50,2,FALSE),"")</f>
        <v/>
      </c>
      <c r="R67" s="5" t="str">
        <f>IFERROR(VLOOKUP(D67,'5月'!$H$3:$T$50,8,FALSE)&amp;"","")</f>
        <v/>
      </c>
      <c r="S67" s="5" t="str">
        <f>IFERROR(VLOOKUP(D67,'5月'!$H$3:$R$50,9,FALSE)&amp;"","")</f>
        <v/>
      </c>
      <c r="T67" s="5" t="str">
        <f>IFERROR(VLOOKUP(D67,'5月'!$H$3:$R$50,10,FALSE)&amp;"","")</f>
        <v/>
      </c>
      <c r="U67" s="5" t="str">
        <f>IFERROR(VLOOKUP(D67,'5月'!$H$3:$R$50,11,FALSE)&amp;"","")</f>
        <v/>
      </c>
      <c r="V67" s="389"/>
      <c r="W67" s="390"/>
      <c r="X67" s="19" t="str">
        <f>IFERROR(VLOOKUP(D67,'6月'!$H$3:$T$50,7,FALSE),"")</f>
        <v/>
      </c>
      <c r="Y67" s="26" t="str">
        <f>IFERROR(VLOOKUP(D67,'6月'!$H$3:$T$50,2,FALSE),"")</f>
        <v/>
      </c>
      <c r="Z67" s="5" t="str">
        <f>IFERROR(VLOOKUP(D67,'6月'!$H$3:$T$50,8,FALSE)&amp;"","")</f>
        <v/>
      </c>
      <c r="AA67" s="5" t="str">
        <f>IFERROR(VLOOKUP(D67,'6月'!$H$3:$R$50,9,FALSE)&amp;"","")</f>
        <v/>
      </c>
      <c r="AB67" s="5" t="str">
        <f>IFERROR(VLOOKUP(D67,'6月'!$H$3:$R$50,10,FALSE)&amp;"","")</f>
        <v/>
      </c>
      <c r="AC67" s="5" t="str">
        <f>IFERROR(VLOOKUP(D67,'6月'!$H$3:$R$50,11,FALSE)&amp;"","")</f>
        <v/>
      </c>
      <c r="AD67" s="389"/>
      <c r="AE67" s="390"/>
      <c r="AF67" s="19" t="str">
        <f>IFERROR(VLOOKUP(D67,'7月'!$H$3:$T$50,7,FALSE),"")</f>
        <v/>
      </c>
      <c r="AG67" s="5" t="str">
        <f>IFERROR(VLOOKUP(D67,'7月'!$H$3:$T$50,2,FALSE),"")</f>
        <v/>
      </c>
      <c r="AH67" s="5" t="str">
        <f>IFERROR(VLOOKUP(D67,'7月'!$H$3:$T$50,8,FALSE)&amp;"","")</f>
        <v/>
      </c>
      <c r="AI67" s="5" t="str">
        <f>IFERROR(VLOOKUP(D67,'7月'!$H$3:$R$50,9,FALSE)&amp;"","")</f>
        <v/>
      </c>
      <c r="AJ67" s="5" t="str">
        <f>IFERROR(VLOOKUP(D67,'7月'!$H$3:$R$50,10,FALSE)&amp;"","")</f>
        <v/>
      </c>
      <c r="AK67" s="5" t="str">
        <f>IFERROR(VLOOKUP(D67,'7月'!$H$3:$R$50,11,FALSE)&amp;"","")</f>
        <v/>
      </c>
      <c r="AL67" s="391"/>
      <c r="AM67" s="392"/>
      <c r="AN67" s="19">
        <f>IFERROR(VLOOKUP(D67,'8月'!$H$3:$T$50,7,FALSE),"")</f>
        <v>121</v>
      </c>
      <c r="AO67" s="5" t="str">
        <f>IFERROR(VLOOKUP(D67,'8月'!$H$3:$T$50,2,FALSE),"")</f>
        <v>Guest</v>
      </c>
      <c r="AP67" s="159" t="str">
        <f>IFERROR(VLOOKUP(D67,'8月'!$H$3:$T$50,8,FALSE)&amp;"","")</f>
        <v/>
      </c>
      <c r="AQ67" s="160" t="str">
        <f>IFERROR(VLOOKUP(D67,'8月'!$H$3:$R$50,9,FALSE)&amp;"","")</f>
        <v/>
      </c>
      <c r="AR67" s="160" t="str">
        <f>IFERROR(VLOOKUP(D67,'8月'!$H$3:$R$50,10,FALSE)&amp;"","")</f>
        <v/>
      </c>
      <c r="AS67" s="160" t="str">
        <f>IFERROR(VLOOKUP(D67,'8月'!$H$3:$R$50,11,FALSE)&amp;"","")</f>
        <v/>
      </c>
      <c r="AT67" s="389"/>
      <c r="AU67" s="390"/>
      <c r="AV67" s="19" t="str">
        <f>IFERROR(VLOOKUP(D67,'9月'!$H$3:$T$50,7,FALSE),"")</f>
        <v/>
      </c>
      <c r="AW67" s="5" t="str">
        <f>IFERROR(VLOOKUP(D67,'9月'!$H$3:$T$50,2,FALSE),"")</f>
        <v/>
      </c>
      <c r="AX67" s="5" t="str">
        <f>IFERROR(VLOOKUP(D67,'9月'!$H$3:$T$50,8,FALSE)&amp;"","")</f>
        <v/>
      </c>
      <c r="AY67" s="5" t="str">
        <f>IFERROR(VLOOKUP(D67,'9月'!$H$3:$R$50,9,FALSE)&amp;"","")</f>
        <v/>
      </c>
      <c r="AZ67" s="160" t="str">
        <f>IFERROR(VLOOKUP(D67,'9月'!$H$3:$R$50,10,FALSE)&amp;"","")</f>
        <v/>
      </c>
      <c r="BA67" s="160" t="str">
        <f>IFERROR(VLOOKUP(D67,'9月'!$H$3:$R$50,11,FALSE)&amp;"","")</f>
        <v/>
      </c>
      <c r="BB67" s="389"/>
      <c r="BC67" s="390"/>
      <c r="BD67" s="161" t="str">
        <f>IFERROR(VLOOKUP(D67,'10月'!$H$3:$T$50,7,FALSE),"")</f>
        <v/>
      </c>
      <c r="BE67" s="102" t="str">
        <f>IFERROR(VLOOKUP(D67,'10月'!$H$3:$T$50,2,FALSE),"")</f>
        <v/>
      </c>
      <c r="BF67" s="102" t="str">
        <f>IFERROR(VLOOKUP(D67,'10月'!$H$3:$T$50,8,FALSE)&amp;"","")</f>
        <v/>
      </c>
      <c r="BG67" s="102" t="str">
        <f>IFERROR(VLOOKUP(D67,'10月'!$H$3:$R$50,9,FALSE)&amp;"","")</f>
        <v/>
      </c>
      <c r="BH67" s="102" t="str">
        <f>IFERROR(VLOOKUP(D67,'10月'!$H$3:$R$50,10,FALSE)&amp;"","")</f>
        <v/>
      </c>
      <c r="BI67" s="102" t="str">
        <f>IFERROR(VLOOKUP(D67,'10月'!$H$3:$R$50,11,FALSE)&amp;"","")</f>
        <v/>
      </c>
      <c r="BJ67" s="160"/>
      <c r="BK67" s="394"/>
      <c r="BL67" s="393"/>
      <c r="BM67" s="126" t="str">
        <f>H67</f>
        <v/>
      </c>
      <c r="BN67" s="127" t="str">
        <f>P67</f>
        <v/>
      </c>
      <c r="BO67" s="145" t="str">
        <f>X67</f>
        <v/>
      </c>
      <c r="BP67" s="145" t="str">
        <f>AF67</f>
        <v/>
      </c>
      <c r="BQ67" s="127">
        <f>AN67</f>
        <v>121</v>
      </c>
      <c r="BR67" s="127" t="str">
        <f>AV67</f>
        <v/>
      </c>
      <c r="BS67" s="130" t="str">
        <f>BD67</f>
        <v/>
      </c>
      <c r="BT67" s="155">
        <f>IFERROR(AVERAGE(BM67,BN67,BO67,BP67,BQ67,BR67,BS67),"-")</f>
        <v>121</v>
      </c>
      <c r="BU67" s="128" t="s">
        <v>774</v>
      </c>
      <c r="BV67" s="17"/>
      <c r="BW67" s="16"/>
      <c r="BX67" s="4"/>
    </row>
    <row r="68" spans="1:76" ht="20" customHeight="1">
      <c r="A68" s="4">
        <f>A67+1</f>
        <v>2</v>
      </c>
      <c r="B68" s="132" t="s">
        <v>351</v>
      </c>
      <c r="C68" s="139" t="s">
        <v>113</v>
      </c>
      <c r="D68" s="132" t="s">
        <v>354</v>
      </c>
      <c r="E68" s="244" t="s">
        <v>236</v>
      </c>
      <c r="F68" s="79" t="s">
        <v>58</v>
      </c>
      <c r="G68" s="137"/>
      <c r="H68" s="19">
        <f>IFERROR(VLOOKUP(D68,'4月'!$H$3:$T$51,7,FALSE),"")</f>
        <v>123</v>
      </c>
      <c r="I68" s="5" t="str">
        <f>IFERROR(VLOOKUP(D68,'4月'!$H$3:$T$51,2,FALSE),"")</f>
        <v>Guest</v>
      </c>
      <c r="J68" s="5"/>
      <c r="K68" s="5" t="str">
        <f>IFERROR(VLOOKUP(D68,'4月'!$H$3:$R$49,9,FALSE)&amp;"","")</f>
        <v/>
      </c>
      <c r="L68" s="5" t="str">
        <f>IFERROR(VLOOKUP(D68,'4月'!$H$3:$R$49,10,FALSE)&amp;"","")</f>
        <v/>
      </c>
      <c r="M68" s="5" t="str">
        <f>IFERROR(VLOOKUP(D68,'4月'!$H$3:$R$49,11,FALSE)&amp;"","")</f>
        <v/>
      </c>
      <c r="N68" s="389"/>
      <c r="O68" s="389"/>
      <c r="P68" s="19" t="str">
        <f>IFERROR(VLOOKUP(D68,'5月'!$H$3:$T$50,7,FALSE),"")</f>
        <v/>
      </c>
      <c r="Q68" s="26" t="str">
        <f>IFERROR(VLOOKUP(D68,'5月'!$H$3:$T$50,2,FALSE),"")</f>
        <v/>
      </c>
      <c r="R68" s="5" t="str">
        <f>IFERROR(VLOOKUP(D68,'5月'!$H$3:$T$50,8,FALSE)&amp;"","")</f>
        <v/>
      </c>
      <c r="S68" s="5" t="str">
        <f>IFERROR(VLOOKUP(D68,'5月'!$H$3:$R$50,9,FALSE)&amp;"","")</f>
        <v/>
      </c>
      <c r="T68" s="5" t="str">
        <f>IFERROR(VLOOKUP(D68,'5月'!$H$3:$R$50,10,FALSE)&amp;"","")</f>
        <v/>
      </c>
      <c r="U68" s="5" t="str">
        <f>IFERROR(VLOOKUP(D68,'5月'!$H$3:$R$50,11,FALSE)&amp;"","")</f>
        <v/>
      </c>
      <c r="V68" s="389"/>
      <c r="W68" s="390"/>
      <c r="X68" s="19" t="str">
        <f>IFERROR(VLOOKUP(D68,'6月'!$H$3:$T$50,7,FALSE),"")</f>
        <v/>
      </c>
      <c r="Y68" s="26" t="str">
        <f>IFERROR(VLOOKUP(D68,'6月'!$H$3:$T$50,2,FALSE),"")</f>
        <v/>
      </c>
      <c r="Z68" s="5" t="str">
        <f>IFERROR(VLOOKUP(D68,'6月'!$H$3:$T$50,8,FALSE)&amp;"","")</f>
        <v/>
      </c>
      <c r="AA68" s="5" t="str">
        <f>IFERROR(VLOOKUP(D68,'6月'!$H$3:$R$50,9,FALSE)&amp;"","")</f>
        <v/>
      </c>
      <c r="AB68" s="5" t="str">
        <f>IFERROR(VLOOKUP(D68,'6月'!$H$3:$R$50,10,FALSE)&amp;"","")</f>
        <v/>
      </c>
      <c r="AC68" s="5" t="str">
        <f>IFERROR(VLOOKUP(D68,'6月'!$H$3:$R$50,11,FALSE)&amp;"","")</f>
        <v/>
      </c>
      <c r="AD68" s="389"/>
      <c r="AE68" s="390"/>
      <c r="AF68" s="19" t="str">
        <f>IFERROR(VLOOKUP(D68,'7月'!$H$3:$T$50,7,FALSE),"")</f>
        <v/>
      </c>
      <c r="AG68" s="5" t="str">
        <f>IFERROR(VLOOKUP(D68,'7月'!$H$3:$T$50,2,FALSE),"")</f>
        <v/>
      </c>
      <c r="AH68" s="5" t="str">
        <f>IFERROR(VLOOKUP(D68,'7月'!$H$3:$T$50,8,FALSE)&amp;"","")</f>
        <v/>
      </c>
      <c r="AI68" s="5" t="str">
        <f>IFERROR(VLOOKUP(D68,'7月'!$H$3:$R$50,9,FALSE)&amp;"","")</f>
        <v/>
      </c>
      <c r="AJ68" s="5" t="str">
        <f>IFERROR(VLOOKUP(D68,'7月'!$H$3:$R$50,10,FALSE)&amp;"","")</f>
        <v/>
      </c>
      <c r="AK68" s="5" t="str">
        <f>IFERROR(VLOOKUP(D68,'7月'!$H$3:$R$50,11,FALSE)&amp;"","")</f>
        <v/>
      </c>
      <c r="AL68" s="391"/>
      <c r="AM68" s="392"/>
      <c r="AN68" s="19" t="str">
        <f>IFERROR(VLOOKUP(D68,'8月'!$H$3:$T$50,7,FALSE),"")</f>
        <v/>
      </c>
      <c r="AO68" s="5" t="str">
        <f>IFERROR(VLOOKUP(D68,'8月'!$H$3:$T$50,2,FALSE),"")</f>
        <v/>
      </c>
      <c r="AP68" s="159" t="str">
        <f>IFERROR(VLOOKUP(D68,'8月'!$H$3:$T$50,8,FALSE)&amp;"","")</f>
        <v/>
      </c>
      <c r="AQ68" s="160" t="str">
        <f>IFERROR(VLOOKUP(D68,'8月'!$H$3:$R$50,9,FALSE)&amp;"","")</f>
        <v/>
      </c>
      <c r="AR68" s="160" t="str">
        <f>IFERROR(VLOOKUP(D68,'8月'!$H$3:$R$50,10,FALSE)&amp;"","")</f>
        <v/>
      </c>
      <c r="AS68" s="160" t="str">
        <f>IFERROR(VLOOKUP(D68,'8月'!$H$3:$R$50,11,FALSE)&amp;"","")</f>
        <v/>
      </c>
      <c r="AT68" s="389"/>
      <c r="AU68" s="390"/>
      <c r="AV68" s="19" t="str">
        <f>IFERROR(VLOOKUP(D68,'9月'!$H$3:$T$50,7,FALSE),"")</f>
        <v/>
      </c>
      <c r="AW68" s="5" t="str">
        <f>IFERROR(VLOOKUP(D68,'9月'!$H$3:$T$50,2,FALSE),"")</f>
        <v/>
      </c>
      <c r="AX68" s="5" t="str">
        <f>IFERROR(VLOOKUP(D68,'9月'!$H$3:$T$50,8,FALSE)&amp;"","")</f>
        <v/>
      </c>
      <c r="AY68" s="5" t="str">
        <f>IFERROR(VLOOKUP(D68,'9月'!$H$3:$R$50,9,FALSE)&amp;"","")</f>
        <v/>
      </c>
      <c r="AZ68" s="160" t="str">
        <f>IFERROR(VLOOKUP(D68,'9月'!$H$3:$R$50,10,FALSE)&amp;"","")</f>
        <v/>
      </c>
      <c r="BA68" s="160" t="str">
        <f>IFERROR(VLOOKUP(D68,'9月'!$H$3:$R$50,11,FALSE)&amp;"","")</f>
        <v/>
      </c>
      <c r="BB68" s="389"/>
      <c r="BC68" s="390"/>
      <c r="BD68" s="161" t="str">
        <f>IFERROR(VLOOKUP(D68,'10月'!$H$3:$T$50,7,FALSE),"")</f>
        <v/>
      </c>
      <c r="BE68" s="102" t="str">
        <f>IFERROR(VLOOKUP(D68,'10月'!$H$3:$T$50,2,FALSE),"")</f>
        <v/>
      </c>
      <c r="BF68" s="102" t="str">
        <f>IFERROR(VLOOKUP(D68,'10月'!$H$3:$T$50,8,FALSE)&amp;"","")</f>
        <v/>
      </c>
      <c r="BG68" s="102" t="str">
        <f>IFERROR(VLOOKUP(D68,'10月'!$H$3:$R$50,9,FALSE)&amp;"","")</f>
        <v/>
      </c>
      <c r="BH68" s="102" t="str">
        <f>IFERROR(VLOOKUP(D68,'10月'!$H$3:$R$50,10,FALSE)&amp;"","")</f>
        <v/>
      </c>
      <c r="BI68" s="102" t="str">
        <f>IFERROR(VLOOKUP(D68,'10月'!$H$3:$R$50,11,FALSE)&amp;"","")</f>
        <v/>
      </c>
      <c r="BJ68" s="160"/>
      <c r="BK68" s="394"/>
      <c r="BL68" s="393"/>
      <c r="BM68" s="126">
        <f t="shared" ref="BM68:BM78" si="81">H68</f>
        <v>123</v>
      </c>
      <c r="BN68" s="127" t="str">
        <f t="shared" ref="BN68:BN78" si="82">P68</f>
        <v/>
      </c>
      <c r="BO68" s="145" t="str">
        <f t="shared" ref="BO68:BO78" si="83">X68</f>
        <v/>
      </c>
      <c r="BP68" s="145" t="str">
        <f t="shared" ref="BP68:BP78" si="84">AF68</f>
        <v/>
      </c>
      <c r="BQ68" s="127" t="str">
        <f t="shared" ref="BQ68:BQ78" si="85">AN68</f>
        <v/>
      </c>
      <c r="BR68" s="127" t="str">
        <f t="shared" ref="BR68:BR78" si="86">AV68</f>
        <v/>
      </c>
      <c r="BS68" s="130" t="str">
        <f t="shared" ref="BS68:BS80" si="87">BD68</f>
        <v/>
      </c>
      <c r="BT68" s="155">
        <f t="shared" ref="BT68" si="88">IFERROR(AVERAGE(BM68,BN68,BO68,BP68,BQ68,BR68,BS68),"-")</f>
        <v>123</v>
      </c>
      <c r="BU68" s="128" t="s">
        <v>774</v>
      </c>
      <c r="BV68" s="144"/>
      <c r="BX68" s="4"/>
    </row>
    <row r="69" spans="1:76" ht="20">
      <c r="A69" s="4">
        <f t="shared" ref="A69:A80" si="89">A68+1</f>
        <v>3</v>
      </c>
      <c r="B69" s="78" t="s">
        <v>740</v>
      </c>
      <c r="C69" s="131" t="s">
        <v>578</v>
      </c>
      <c r="D69" s="142" t="s">
        <v>741</v>
      </c>
      <c r="E69" s="124" t="s">
        <v>742</v>
      </c>
      <c r="F69" s="100" t="s">
        <v>58</v>
      </c>
      <c r="G69" s="137"/>
      <c r="H69" s="19" t="str">
        <f>IFERROR(VLOOKUP(D69,'4月'!$H$3:$T$51,7,FALSE),"")</f>
        <v/>
      </c>
      <c r="I69" s="5" t="str">
        <f>IFERROR(VLOOKUP(D69,'4月'!$H$3:$T$51,2,FALSE),"")</f>
        <v/>
      </c>
      <c r="J69" s="5"/>
      <c r="K69" s="5" t="str">
        <f>IFERROR(VLOOKUP(D69,'4月'!$H$3:$R$49,9,FALSE)&amp;"","")</f>
        <v/>
      </c>
      <c r="L69" s="5" t="str">
        <f>IFERROR(VLOOKUP(D69,'4月'!$H$3:$R$49,10,FALSE)&amp;"","")</f>
        <v/>
      </c>
      <c r="M69" s="5" t="str">
        <f>IFERROR(VLOOKUP(D69,'4月'!$H$3:$R$49,11,FALSE)&amp;"","")</f>
        <v/>
      </c>
      <c r="N69" s="389"/>
      <c r="O69" s="389"/>
      <c r="P69" s="19" t="str">
        <f>IFERROR(VLOOKUP(D69,'5月'!$H$3:$T$50,7,FALSE),"")</f>
        <v/>
      </c>
      <c r="Q69" s="26" t="str">
        <f>IFERROR(VLOOKUP(D69,'5月'!$H$3:$T$50,2,FALSE),"")</f>
        <v/>
      </c>
      <c r="R69" s="5" t="str">
        <f>IFERROR(VLOOKUP(D69,'5月'!$H$3:$T$50,8,FALSE)&amp;"","")</f>
        <v/>
      </c>
      <c r="S69" s="5" t="str">
        <f>IFERROR(VLOOKUP(D69,'5月'!$H$3:$R$50,9,FALSE)&amp;"","")</f>
        <v/>
      </c>
      <c r="T69" s="5" t="str">
        <f>IFERROR(VLOOKUP(D69,'5月'!$H$3:$R$50,10,FALSE)&amp;"","")</f>
        <v/>
      </c>
      <c r="U69" s="5" t="str">
        <f>IFERROR(VLOOKUP(D69,'5月'!$H$3:$R$50,11,FALSE)&amp;"","")</f>
        <v/>
      </c>
      <c r="V69" s="389"/>
      <c r="W69" s="390"/>
      <c r="X69" s="19" t="str">
        <f>IFERROR(VLOOKUP(D69,'6月'!$H$3:$T$50,7,FALSE),"")</f>
        <v/>
      </c>
      <c r="Y69" s="26" t="str">
        <f>IFERROR(VLOOKUP(D69,'6月'!$H$3:$T$50,2,FALSE),"")</f>
        <v/>
      </c>
      <c r="Z69" s="5" t="str">
        <f>IFERROR(VLOOKUP(D69,'6月'!$H$3:$T$50,8,FALSE)&amp;"","")</f>
        <v/>
      </c>
      <c r="AA69" s="5" t="str">
        <f>IFERROR(VLOOKUP(D69,'6月'!$H$3:$R$50,9,FALSE)&amp;"","")</f>
        <v/>
      </c>
      <c r="AB69" s="5" t="str">
        <f>IFERROR(VLOOKUP(D69,'6月'!$H$3:$R$50,10,FALSE)&amp;"","")</f>
        <v/>
      </c>
      <c r="AC69" s="5" t="str">
        <f>IFERROR(VLOOKUP(D69,'6月'!$H$3:$R$50,11,FALSE)&amp;"","")</f>
        <v/>
      </c>
      <c r="AD69" s="389"/>
      <c r="AE69" s="390"/>
      <c r="AF69" s="19" t="str">
        <f>IFERROR(VLOOKUP(D69,'7月'!$H$3:$T$50,7,FALSE),"")</f>
        <v/>
      </c>
      <c r="AG69" s="5" t="str">
        <f>IFERROR(VLOOKUP(D69,'7月'!$H$3:$T$50,2,FALSE),"")</f>
        <v/>
      </c>
      <c r="AH69" s="5" t="str">
        <f>IFERROR(VLOOKUP(D69,'7月'!$H$3:$T$50,8,FALSE)&amp;"","")</f>
        <v/>
      </c>
      <c r="AI69" s="5" t="str">
        <f>IFERROR(VLOOKUP(D69,'7月'!$H$3:$R$50,9,FALSE)&amp;"","")</f>
        <v/>
      </c>
      <c r="AJ69" s="5" t="str">
        <f>IFERROR(VLOOKUP(D69,'7月'!$H$3:$R$50,10,FALSE)&amp;"","")</f>
        <v/>
      </c>
      <c r="AK69" s="5" t="str">
        <f>IFERROR(VLOOKUP(D69,'7月'!$H$3:$R$50,11,FALSE)&amp;"","")</f>
        <v/>
      </c>
      <c r="AL69" s="391"/>
      <c r="AM69" s="392"/>
      <c r="AN69" s="19" t="str">
        <f>IFERROR(VLOOKUP(D69,'8月'!$H$3:$T$50,7,FALSE),"")</f>
        <v/>
      </c>
      <c r="AO69" s="5" t="str">
        <f>IFERROR(VLOOKUP(D69,'8月'!$H$3:$T$50,2,FALSE),"")</f>
        <v/>
      </c>
      <c r="AP69" s="159" t="str">
        <f>IFERROR(VLOOKUP(D69,'8月'!$H$3:$T$50,8,FALSE)&amp;"","")</f>
        <v/>
      </c>
      <c r="AQ69" s="160" t="str">
        <f>IFERROR(VLOOKUP(D69,'8月'!$H$3:$R$50,9,FALSE)&amp;"","")</f>
        <v/>
      </c>
      <c r="AR69" s="160" t="str">
        <f>IFERROR(VLOOKUP(D69,'8月'!$H$3:$R$50,10,FALSE)&amp;"","")</f>
        <v/>
      </c>
      <c r="AS69" s="160" t="str">
        <f>IFERROR(VLOOKUP(D69,'8月'!$H$3:$R$50,11,FALSE)&amp;"","")</f>
        <v/>
      </c>
      <c r="AT69" s="389"/>
      <c r="AU69" s="390"/>
      <c r="AV69" s="19">
        <f>IFERROR(VLOOKUP(D69,'9月'!$H$3:$T$50,7,FALSE),"")</f>
        <v>121</v>
      </c>
      <c r="AW69" s="5" t="str">
        <f>IFERROR(VLOOKUP(D69,'9月'!$H$3:$T$50,2,FALSE),"")</f>
        <v>Guest</v>
      </c>
      <c r="AX69" s="5" t="str">
        <f>IFERROR(VLOOKUP(D69,'9月'!$H$3:$T$50,8,FALSE)&amp;"","")</f>
        <v/>
      </c>
      <c r="AY69" s="5" t="str">
        <f>IFERROR(VLOOKUP(D69,'9月'!$H$3:$R$50,9,FALSE)&amp;"","")</f>
        <v/>
      </c>
      <c r="AZ69" s="160" t="str">
        <f>IFERROR(VLOOKUP(D69,'9月'!$H$3:$R$50,10,FALSE)&amp;"","")</f>
        <v/>
      </c>
      <c r="BA69" s="160" t="str">
        <f>IFERROR(VLOOKUP(D69,'9月'!$H$3:$R$50,11,FALSE)&amp;"","")</f>
        <v/>
      </c>
      <c r="BB69" s="389"/>
      <c r="BC69" s="390"/>
      <c r="BD69" s="161" t="str">
        <f>IFERROR(VLOOKUP(D69,'10月'!$H$3:$T$50,7,FALSE),"")</f>
        <v/>
      </c>
      <c r="BE69" s="102" t="str">
        <f>IFERROR(VLOOKUP(D69,'10月'!$H$3:$T$50,2,FALSE),"")</f>
        <v/>
      </c>
      <c r="BF69" s="102" t="str">
        <f>IFERROR(VLOOKUP(D69,'10月'!$H$3:$T$50,8,FALSE)&amp;"","")</f>
        <v/>
      </c>
      <c r="BG69" s="102" t="str">
        <f>IFERROR(VLOOKUP(D69,'10月'!$H$3:$R$50,9,FALSE)&amp;"","")</f>
        <v/>
      </c>
      <c r="BH69" s="102" t="str">
        <f>IFERROR(VLOOKUP(D69,'10月'!$H$3:$R$50,10,FALSE)&amp;"","")</f>
        <v/>
      </c>
      <c r="BI69" s="102" t="str">
        <f>IFERROR(VLOOKUP(D69,'10月'!$H$3:$R$50,11,FALSE)&amp;"","")</f>
        <v/>
      </c>
      <c r="BJ69" s="160"/>
      <c r="BK69" s="394"/>
      <c r="BL69" s="393"/>
      <c r="BM69" s="126" t="str">
        <f t="shared" si="81"/>
        <v/>
      </c>
      <c r="BN69" s="127" t="str">
        <f t="shared" si="82"/>
        <v/>
      </c>
      <c r="BO69" s="145" t="str">
        <f t="shared" si="83"/>
        <v/>
      </c>
      <c r="BP69" s="145" t="str">
        <f t="shared" si="84"/>
        <v/>
      </c>
      <c r="BQ69" s="127" t="str">
        <f t="shared" si="85"/>
        <v/>
      </c>
      <c r="BR69" s="127">
        <f t="shared" si="86"/>
        <v>121</v>
      </c>
      <c r="BS69" s="130" t="str">
        <f t="shared" si="87"/>
        <v/>
      </c>
      <c r="BT69" s="155">
        <f t="shared" ref="BT69" si="90">IFERROR(AVERAGE(BM69,BN69,BO69,BP69,BQ69,BR69,BS69),"-")</f>
        <v>121</v>
      </c>
      <c r="BU69" s="128" t="s">
        <v>774</v>
      </c>
      <c r="BV69" s="17"/>
      <c r="BW69" s="4"/>
      <c r="BX69" s="4"/>
    </row>
    <row r="70" spans="1:76" ht="20">
      <c r="A70" s="4">
        <f t="shared" si="89"/>
        <v>4</v>
      </c>
      <c r="B70" s="148" t="s">
        <v>765</v>
      </c>
      <c r="C70" s="148" t="s">
        <v>113</v>
      </c>
      <c r="D70" s="462" t="s">
        <v>767</v>
      </c>
      <c r="E70" s="124" t="s">
        <v>236</v>
      </c>
      <c r="F70" s="100" t="s">
        <v>58</v>
      </c>
      <c r="G70" s="137"/>
      <c r="H70" s="19" t="str">
        <f>IFERROR(VLOOKUP(D70,'4月'!$H$3:$T$51,7,FALSE),"")</f>
        <v/>
      </c>
      <c r="I70" s="5" t="str">
        <f>IFERROR(VLOOKUP(D70,'4月'!$H$3:$T$51,2,FALSE),"")</f>
        <v/>
      </c>
      <c r="J70" s="5"/>
      <c r="K70" s="5" t="str">
        <f>IFERROR(VLOOKUP(D70,'4月'!$H$3:$R$49,9,FALSE)&amp;"","")</f>
        <v/>
      </c>
      <c r="L70" s="5" t="str">
        <f>IFERROR(VLOOKUP(D70,'4月'!$H$3:$R$49,10,FALSE)&amp;"","")</f>
        <v/>
      </c>
      <c r="M70" s="5" t="str">
        <f>IFERROR(VLOOKUP(D70,'4月'!$H$3:$R$49,11,FALSE)&amp;"","")</f>
        <v/>
      </c>
      <c r="N70" s="389"/>
      <c r="O70" s="389"/>
      <c r="P70" s="19" t="str">
        <f>IFERROR(VLOOKUP(D70,'5月'!$H$3:$T$50,7,FALSE),"")</f>
        <v/>
      </c>
      <c r="Q70" s="26" t="str">
        <f>IFERROR(VLOOKUP(D70,'5月'!$H$3:$T$50,2,FALSE),"")</f>
        <v/>
      </c>
      <c r="R70" s="5" t="str">
        <f>IFERROR(VLOOKUP(D70,'5月'!$H$3:$T$50,8,FALSE)&amp;"","")</f>
        <v/>
      </c>
      <c r="S70" s="5" t="str">
        <f>IFERROR(VLOOKUP(D70,'5月'!$H$3:$R$50,9,FALSE)&amp;"","")</f>
        <v/>
      </c>
      <c r="T70" s="5" t="str">
        <f>IFERROR(VLOOKUP(D70,'5月'!$H$3:$R$50,10,FALSE)&amp;"","")</f>
        <v/>
      </c>
      <c r="U70" s="5" t="str">
        <f>IFERROR(VLOOKUP(D70,'5月'!$H$3:$R$50,11,FALSE)&amp;"","")</f>
        <v/>
      </c>
      <c r="V70" s="389"/>
      <c r="W70" s="390"/>
      <c r="X70" s="19" t="str">
        <f>IFERROR(VLOOKUP(D70,'6月'!$H$3:$T$50,7,FALSE),"")</f>
        <v/>
      </c>
      <c r="Y70" s="26" t="str">
        <f>IFERROR(VLOOKUP(D70,'6月'!$H$3:$T$50,2,FALSE),"")</f>
        <v/>
      </c>
      <c r="Z70" s="5" t="str">
        <f>IFERROR(VLOOKUP(D70,'6月'!$H$3:$T$50,8,FALSE)&amp;"","")</f>
        <v/>
      </c>
      <c r="AA70" s="5" t="str">
        <f>IFERROR(VLOOKUP(D70,'6月'!$H$3:$R$50,9,FALSE)&amp;"","")</f>
        <v/>
      </c>
      <c r="AB70" s="5" t="str">
        <f>IFERROR(VLOOKUP(D70,'6月'!$H$3:$R$50,10,FALSE)&amp;"","")</f>
        <v/>
      </c>
      <c r="AC70" s="5" t="str">
        <f>IFERROR(VLOOKUP(D70,'6月'!$H$3:$R$50,11,FALSE)&amp;"","")</f>
        <v/>
      </c>
      <c r="AD70" s="389"/>
      <c r="AE70" s="390"/>
      <c r="AF70" s="19" t="str">
        <f>IFERROR(VLOOKUP(D70,'7月'!$H$3:$T$50,7,FALSE),"")</f>
        <v/>
      </c>
      <c r="AG70" s="5" t="str">
        <f>IFERROR(VLOOKUP(D70,'7月'!$H$3:$T$50,2,FALSE),"")</f>
        <v/>
      </c>
      <c r="AH70" s="5" t="str">
        <f>IFERROR(VLOOKUP(D70,'7月'!$H$3:$T$50,8,FALSE)&amp;"","")</f>
        <v/>
      </c>
      <c r="AI70" s="5" t="str">
        <f>IFERROR(VLOOKUP(D70,'7月'!$H$3:$R$50,9,FALSE)&amp;"","")</f>
        <v/>
      </c>
      <c r="AJ70" s="5" t="str">
        <f>IFERROR(VLOOKUP(D70,'7月'!$H$3:$R$50,10,FALSE)&amp;"","")</f>
        <v/>
      </c>
      <c r="AK70" s="5" t="str">
        <f>IFERROR(VLOOKUP(D70,'7月'!$H$3:$R$50,11,FALSE)&amp;"","")</f>
        <v/>
      </c>
      <c r="AL70" s="391"/>
      <c r="AM70" s="392"/>
      <c r="AN70" s="19" t="str">
        <f>IFERROR(VLOOKUP(D70,'8月'!$H$3:$T$50,7,FALSE),"")</f>
        <v/>
      </c>
      <c r="AO70" s="5" t="str">
        <f>IFERROR(VLOOKUP(D70,'8月'!$H$3:$T$50,2,FALSE),"")</f>
        <v/>
      </c>
      <c r="AP70" s="159" t="str">
        <f>IFERROR(VLOOKUP(D70,'8月'!$H$3:$T$50,8,FALSE)&amp;"","")</f>
        <v/>
      </c>
      <c r="AQ70" s="160" t="str">
        <f>IFERROR(VLOOKUP(D70,'8月'!$H$3:$R$50,9,FALSE)&amp;"","")</f>
        <v/>
      </c>
      <c r="AR70" s="160" t="str">
        <f>IFERROR(VLOOKUP(D70,'8月'!$H$3:$R$50,10,FALSE)&amp;"","")</f>
        <v/>
      </c>
      <c r="AS70" s="160" t="str">
        <f>IFERROR(VLOOKUP(D70,'8月'!$H$3:$R$50,11,FALSE)&amp;"","")</f>
        <v/>
      </c>
      <c r="AT70" s="389"/>
      <c r="AU70" s="390"/>
      <c r="AV70" s="19" t="str">
        <f>IFERROR(VLOOKUP(D70,'9月'!$H$3:$T$50,7,FALSE),"")</f>
        <v/>
      </c>
      <c r="AW70" s="5" t="str">
        <f>IFERROR(VLOOKUP(D70,'9月'!$H$3:$T$50,2,FALSE),"")</f>
        <v/>
      </c>
      <c r="AX70" s="5" t="str">
        <f>IFERROR(VLOOKUP(D70,'9月'!$H$3:$T$50,8,FALSE)&amp;"","")</f>
        <v/>
      </c>
      <c r="AY70" s="5" t="str">
        <f>IFERROR(VLOOKUP(D70,'9月'!$H$3:$R$50,9,FALSE)&amp;"","")</f>
        <v/>
      </c>
      <c r="AZ70" s="160" t="str">
        <f>IFERROR(VLOOKUP(D70,'9月'!$H$3:$R$50,10,FALSE)&amp;"","")</f>
        <v/>
      </c>
      <c r="BA70" s="160" t="str">
        <f>IFERROR(VLOOKUP(D70,'9月'!$H$3:$R$50,11,FALSE)&amp;"","")</f>
        <v/>
      </c>
      <c r="BB70" s="389"/>
      <c r="BC70" s="390"/>
      <c r="BD70" s="161">
        <f>IFERROR(VLOOKUP(D70,'10月'!$H$3:$T$50,7,FALSE),"")</f>
        <v>103</v>
      </c>
      <c r="BE70" s="102" t="str">
        <f>IFERROR(VLOOKUP(D70,'10月'!$H$3:$T$50,2,FALSE),"")</f>
        <v>Guest</v>
      </c>
      <c r="BF70" s="102" t="str">
        <f>IFERROR(VLOOKUP(D70,'10月'!$H$3:$T$50,8,FALSE)&amp;"","")</f>
        <v/>
      </c>
      <c r="BG70" s="102" t="str">
        <f>IFERROR(VLOOKUP(D70,'10月'!$H$3:$R$50,9,FALSE)&amp;"","")</f>
        <v/>
      </c>
      <c r="BH70" s="102" t="str">
        <f>IFERROR(VLOOKUP(D70,'10月'!$H$3:$R$50,10,FALSE)&amp;"","")</f>
        <v/>
      </c>
      <c r="BI70" s="102" t="str">
        <f>IFERROR(VLOOKUP(D70,'10月'!$H$3:$R$50,11,FALSE)&amp;"","")</f>
        <v/>
      </c>
      <c r="BJ70" s="160"/>
      <c r="BK70" s="394"/>
      <c r="BL70" s="393"/>
      <c r="BM70" s="126" t="str">
        <f t="shared" si="81"/>
        <v/>
      </c>
      <c r="BN70" s="127" t="str">
        <f t="shared" si="82"/>
        <v/>
      </c>
      <c r="BO70" s="145" t="str">
        <f t="shared" si="83"/>
        <v/>
      </c>
      <c r="BP70" s="145" t="str">
        <f t="shared" si="84"/>
        <v/>
      </c>
      <c r="BQ70" s="127" t="str">
        <f t="shared" si="85"/>
        <v/>
      </c>
      <c r="BR70" s="127" t="str">
        <f t="shared" si="86"/>
        <v/>
      </c>
      <c r="BS70" s="130">
        <f t="shared" si="87"/>
        <v>103</v>
      </c>
      <c r="BT70" s="155">
        <f>IFERROR(AVERAGE(BM70,BN70,BO70,BP70,BQ70,BR70,BS70),"-")</f>
        <v>103</v>
      </c>
      <c r="BU70" s="128" t="s">
        <v>774</v>
      </c>
      <c r="BV70" s="17"/>
      <c r="BW70" s="4"/>
      <c r="BX70" s="4"/>
    </row>
    <row r="71" spans="1:76" ht="20" customHeight="1">
      <c r="A71" s="4">
        <f t="shared" si="89"/>
        <v>5</v>
      </c>
      <c r="B71" s="345" t="s">
        <v>538</v>
      </c>
      <c r="C71" s="82" t="s">
        <v>530</v>
      </c>
      <c r="D71" s="136" t="s">
        <v>542</v>
      </c>
      <c r="E71" s="244" t="s">
        <v>236</v>
      </c>
      <c r="F71" s="79" t="s">
        <v>58</v>
      </c>
      <c r="G71" s="137"/>
      <c r="H71" s="19" t="str">
        <f>IFERROR(VLOOKUP(D71,'4月'!$H$3:$T$51,7,FALSE),"")</f>
        <v/>
      </c>
      <c r="I71" s="5" t="str">
        <f>IFERROR(VLOOKUP(D71,'4月'!$H$3:$T$51,2,FALSE),"")</f>
        <v/>
      </c>
      <c r="J71" s="5"/>
      <c r="K71" s="5" t="str">
        <f>IFERROR(VLOOKUP(D71,'4月'!$H$3:$R$49,9,FALSE)&amp;"","")</f>
        <v/>
      </c>
      <c r="L71" s="5" t="str">
        <f>IFERROR(VLOOKUP(D71,'4月'!$H$3:$R$49,10,FALSE)&amp;"","")</f>
        <v/>
      </c>
      <c r="M71" s="5" t="str">
        <f>IFERROR(VLOOKUP(D71,'4月'!$H$3:$R$49,11,FALSE)&amp;"","")</f>
        <v/>
      </c>
      <c r="N71" s="389"/>
      <c r="O71" s="389"/>
      <c r="P71" s="19">
        <f>IFERROR(VLOOKUP(D71,'5月'!$H$3:$T$50,7,FALSE),"")</f>
        <v>100</v>
      </c>
      <c r="Q71" s="26" t="str">
        <f>IFERROR(VLOOKUP(D71,'5月'!$H$3:$T$50,2,FALSE),"")</f>
        <v>Guest</v>
      </c>
      <c r="R71" s="5" t="str">
        <f>IFERROR(VLOOKUP(D71,'5月'!$H$3:$T$50,8,FALSE)&amp;"","")</f>
        <v/>
      </c>
      <c r="S71" s="5" t="str">
        <f>IFERROR(VLOOKUP(D71,'5月'!$H$3:$R$50,9,FALSE)&amp;"","")</f>
        <v/>
      </c>
      <c r="T71" s="5" t="str">
        <f>IFERROR(VLOOKUP(D71,'5月'!$H$3:$R$50,10,FALSE)&amp;"","")</f>
        <v/>
      </c>
      <c r="U71" s="5" t="str">
        <f>IFERROR(VLOOKUP(D71,'5月'!$H$3:$R$50,11,FALSE)&amp;"","")</f>
        <v/>
      </c>
      <c r="V71" s="389"/>
      <c r="W71" s="390"/>
      <c r="X71" s="19" t="str">
        <f>IFERROR(VLOOKUP(D71,'6月'!$H$3:$T$50,7,FALSE),"")</f>
        <v/>
      </c>
      <c r="Y71" s="26" t="str">
        <f>IFERROR(VLOOKUP(D71,'6月'!$H$3:$T$50,2,FALSE),"")</f>
        <v/>
      </c>
      <c r="Z71" s="5" t="str">
        <f>IFERROR(VLOOKUP(D71,'6月'!$H$3:$T$50,8,FALSE)&amp;"","")</f>
        <v/>
      </c>
      <c r="AA71" s="5" t="str">
        <f>IFERROR(VLOOKUP(D71,'6月'!$H$3:$R$50,9,FALSE)&amp;"","")</f>
        <v/>
      </c>
      <c r="AB71" s="5" t="str">
        <f>IFERROR(VLOOKUP(D71,'6月'!$H$3:$R$50,10,FALSE)&amp;"","")</f>
        <v/>
      </c>
      <c r="AC71" s="5" t="str">
        <f>IFERROR(VLOOKUP(D71,'6月'!$H$3:$R$50,11,FALSE)&amp;"","")</f>
        <v/>
      </c>
      <c r="AD71" s="389"/>
      <c r="AE71" s="390"/>
      <c r="AF71" s="19">
        <f>IFERROR(VLOOKUP(D71,'7月'!$H$3:$T$50,7,FALSE),"")</f>
        <v>91</v>
      </c>
      <c r="AG71" s="5" t="str">
        <f>IFERROR(VLOOKUP(D71,'7月'!$H$3:$T$50,2,FALSE),"")</f>
        <v>Guest</v>
      </c>
      <c r="AH71" s="5" t="str">
        <f>IFERROR(VLOOKUP(D71,'7月'!$H$3:$T$50,8,FALSE)&amp;"","")</f>
        <v/>
      </c>
      <c r="AI71" s="5" t="str">
        <f>IFERROR(VLOOKUP(D71,'7月'!$H$3:$R$50,9,FALSE)&amp;"","")</f>
        <v/>
      </c>
      <c r="AJ71" s="5" t="str">
        <f>IFERROR(VLOOKUP(D71,'7月'!$H$3:$R$50,10,FALSE)&amp;"","")</f>
        <v/>
      </c>
      <c r="AK71" s="5" t="str">
        <f>IFERROR(VLOOKUP(D71,'7月'!$H$3:$R$50,11,FALSE)&amp;"","")</f>
        <v/>
      </c>
      <c r="AL71" s="391"/>
      <c r="AM71" s="392"/>
      <c r="AN71" s="19" t="str">
        <f>IFERROR(VLOOKUP(D71,'8月'!$H$3:$T$50,7,FALSE),"")</f>
        <v/>
      </c>
      <c r="AO71" s="5" t="str">
        <f>IFERROR(VLOOKUP(D71,'8月'!$H$3:$T$50,2,FALSE),"")</f>
        <v/>
      </c>
      <c r="AP71" s="159" t="str">
        <f>IFERROR(VLOOKUP(D71,'8月'!$H$3:$T$50,8,FALSE)&amp;"","")</f>
        <v/>
      </c>
      <c r="AQ71" s="160" t="str">
        <f>IFERROR(VLOOKUP(D71,'8月'!$H$3:$R$50,9,FALSE)&amp;"","")</f>
        <v/>
      </c>
      <c r="AR71" s="160" t="str">
        <f>IFERROR(VLOOKUP(D71,'8月'!$H$3:$R$50,10,FALSE)&amp;"","")</f>
        <v/>
      </c>
      <c r="AS71" s="160" t="str">
        <f>IFERROR(VLOOKUP(D71,'8月'!$H$3:$R$50,11,FALSE)&amp;"","")</f>
        <v/>
      </c>
      <c r="AT71" s="389"/>
      <c r="AU71" s="390"/>
      <c r="AV71" s="19" t="str">
        <f>IFERROR(VLOOKUP(D71,'9月'!$H$3:$T$50,7,FALSE),"")</f>
        <v/>
      </c>
      <c r="AW71" s="5" t="str">
        <f>IFERROR(VLOOKUP(D71,'9月'!$H$3:$T$50,2,FALSE),"")</f>
        <v/>
      </c>
      <c r="AX71" s="5" t="str">
        <f>IFERROR(VLOOKUP(D71,'9月'!$H$3:$T$50,8,FALSE)&amp;"","")</f>
        <v/>
      </c>
      <c r="AY71" s="5" t="str">
        <f>IFERROR(VLOOKUP(D71,'9月'!$H$3:$R$50,9,FALSE)&amp;"","")</f>
        <v/>
      </c>
      <c r="AZ71" s="160" t="str">
        <f>IFERROR(VLOOKUP(D71,'9月'!$H$3:$R$50,10,FALSE)&amp;"","")</f>
        <v/>
      </c>
      <c r="BA71" s="160" t="str">
        <f>IFERROR(VLOOKUP(D71,'9月'!$H$3:$R$50,11,FALSE)&amp;"","")</f>
        <v/>
      </c>
      <c r="BB71" s="389"/>
      <c r="BC71" s="390"/>
      <c r="BD71" s="161" t="str">
        <f>IFERROR(VLOOKUP(D71,'10月'!$H$3:$T$50,7,FALSE),"")</f>
        <v/>
      </c>
      <c r="BE71" s="102" t="str">
        <f>IFERROR(VLOOKUP(D71,'10月'!$H$3:$T$50,2,FALSE),"")</f>
        <v/>
      </c>
      <c r="BF71" s="102" t="str">
        <f>IFERROR(VLOOKUP(D71,'10月'!$H$3:$T$50,8,FALSE)&amp;"","")</f>
        <v/>
      </c>
      <c r="BG71" s="102" t="str">
        <f>IFERROR(VLOOKUP(D71,'10月'!$H$3:$R$50,9,FALSE)&amp;"","")</f>
        <v/>
      </c>
      <c r="BH71" s="102" t="str">
        <f>IFERROR(VLOOKUP(D71,'10月'!$H$3:$R$50,10,FALSE)&amp;"","")</f>
        <v/>
      </c>
      <c r="BI71" s="102" t="str">
        <f>IFERROR(VLOOKUP(D71,'10月'!$H$3:$R$50,11,FALSE)&amp;"","")</f>
        <v/>
      </c>
      <c r="BJ71" s="160"/>
      <c r="BK71" s="394"/>
      <c r="BL71" s="393"/>
      <c r="BM71" s="126" t="str">
        <f t="shared" si="81"/>
        <v/>
      </c>
      <c r="BN71" s="127">
        <f t="shared" si="82"/>
        <v>100</v>
      </c>
      <c r="BO71" s="145" t="str">
        <f t="shared" si="83"/>
        <v/>
      </c>
      <c r="BP71" s="145">
        <f t="shared" si="84"/>
        <v>91</v>
      </c>
      <c r="BQ71" s="127" t="str">
        <f t="shared" si="85"/>
        <v/>
      </c>
      <c r="BR71" s="127" t="str">
        <f t="shared" si="86"/>
        <v/>
      </c>
      <c r="BS71" s="130" t="str">
        <f t="shared" si="87"/>
        <v/>
      </c>
      <c r="BT71" s="155">
        <f t="shared" ref="BT71:BT79" si="91">IFERROR(AVERAGE(BM71,BN71,BO71,BP71,BQ71,BR71,BS71),"-")</f>
        <v>95.5</v>
      </c>
      <c r="BU71" s="128">
        <f t="shared" ref="BU71:BU80" si="92">IFERROR(MIN(((BT71-72)*0.65),36),"-")</f>
        <v>15.275</v>
      </c>
      <c r="BV71" s="17"/>
      <c r="BX71" s="4"/>
    </row>
    <row r="72" spans="1:76" ht="20">
      <c r="A72" s="4">
        <f t="shared" si="89"/>
        <v>6</v>
      </c>
      <c r="B72" s="149" t="s">
        <v>766</v>
      </c>
      <c r="C72" s="149" t="s">
        <v>113</v>
      </c>
      <c r="D72" s="463" t="s">
        <v>768</v>
      </c>
      <c r="E72" s="124" t="s">
        <v>236</v>
      </c>
      <c r="F72" s="100" t="s">
        <v>58</v>
      </c>
      <c r="G72" s="137"/>
      <c r="H72" s="19" t="str">
        <f>IFERROR(VLOOKUP(D72,'4月'!$H$3:$T$51,7,FALSE),"")</f>
        <v/>
      </c>
      <c r="I72" s="5" t="str">
        <f>IFERROR(VLOOKUP(D72,'4月'!$H$3:$T$51,2,FALSE),"")</f>
        <v/>
      </c>
      <c r="J72" s="5"/>
      <c r="K72" s="5" t="str">
        <f>IFERROR(VLOOKUP(D72,'4月'!$H$3:$R$49,9,FALSE)&amp;"","")</f>
        <v/>
      </c>
      <c r="L72" s="5" t="str">
        <f>IFERROR(VLOOKUP(D72,'4月'!$H$3:$R$49,10,FALSE)&amp;"","")</f>
        <v/>
      </c>
      <c r="M72" s="5" t="str">
        <f>IFERROR(VLOOKUP(D72,'4月'!$H$3:$R$49,11,FALSE)&amp;"","")</f>
        <v/>
      </c>
      <c r="N72" s="389"/>
      <c r="O72" s="389"/>
      <c r="P72" s="19" t="str">
        <f>IFERROR(VLOOKUP(D72,'5月'!$H$3:$T$50,7,FALSE),"")</f>
        <v/>
      </c>
      <c r="Q72" s="26" t="str">
        <f>IFERROR(VLOOKUP(D72,'5月'!$H$3:$T$50,2,FALSE),"")</f>
        <v/>
      </c>
      <c r="R72" s="5" t="str">
        <f>IFERROR(VLOOKUP(D72,'5月'!$H$3:$T$50,8,FALSE)&amp;"","")</f>
        <v/>
      </c>
      <c r="S72" s="5" t="str">
        <f>IFERROR(VLOOKUP(D72,'5月'!$H$3:$R$50,9,FALSE)&amp;"","")</f>
        <v/>
      </c>
      <c r="T72" s="5" t="str">
        <f>IFERROR(VLOOKUP(D72,'5月'!$H$3:$R$50,10,FALSE)&amp;"","")</f>
        <v/>
      </c>
      <c r="U72" s="5" t="str">
        <f>IFERROR(VLOOKUP(D72,'5月'!$H$3:$R$50,11,FALSE)&amp;"","")</f>
        <v/>
      </c>
      <c r="V72" s="389"/>
      <c r="W72" s="390"/>
      <c r="X72" s="19" t="str">
        <f>IFERROR(VLOOKUP(D72,'6月'!$H$3:$T$50,7,FALSE),"")</f>
        <v/>
      </c>
      <c r="Y72" s="26" t="str">
        <f>IFERROR(VLOOKUP(D72,'6月'!$H$3:$T$50,2,FALSE),"")</f>
        <v/>
      </c>
      <c r="Z72" s="5" t="str">
        <f>IFERROR(VLOOKUP(D72,'6月'!$H$3:$T$50,8,FALSE)&amp;"","")</f>
        <v/>
      </c>
      <c r="AA72" s="5" t="str">
        <f>IFERROR(VLOOKUP(D72,'6月'!$H$3:$R$50,9,FALSE)&amp;"","")</f>
        <v/>
      </c>
      <c r="AB72" s="5" t="str">
        <f>IFERROR(VLOOKUP(D72,'6月'!$H$3:$R$50,10,FALSE)&amp;"","")</f>
        <v/>
      </c>
      <c r="AC72" s="5" t="str">
        <f>IFERROR(VLOOKUP(D72,'6月'!$H$3:$R$50,11,FALSE)&amp;"","")</f>
        <v/>
      </c>
      <c r="AD72" s="389"/>
      <c r="AE72" s="390"/>
      <c r="AF72" s="19" t="str">
        <f>IFERROR(VLOOKUP(D72,'7月'!$H$3:$T$50,7,FALSE),"")</f>
        <v/>
      </c>
      <c r="AG72" s="5" t="str">
        <f>IFERROR(VLOOKUP(D72,'7月'!$H$3:$T$50,2,FALSE),"")</f>
        <v/>
      </c>
      <c r="AH72" s="5" t="str">
        <f>IFERROR(VLOOKUP(D72,'7月'!$H$3:$T$50,8,FALSE)&amp;"","")</f>
        <v/>
      </c>
      <c r="AI72" s="5" t="str">
        <f>IFERROR(VLOOKUP(D72,'7月'!$H$3:$R$50,9,FALSE)&amp;"","")</f>
        <v/>
      </c>
      <c r="AJ72" s="5" t="str">
        <f>IFERROR(VLOOKUP(D72,'7月'!$H$3:$R$50,10,FALSE)&amp;"","")</f>
        <v/>
      </c>
      <c r="AK72" s="5" t="str">
        <f>IFERROR(VLOOKUP(D72,'7月'!$H$3:$R$50,11,FALSE)&amp;"","")</f>
        <v/>
      </c>
      <c r="AL72" s="391"/>
      <c r="AM72" s="392"/>
      <c r="AN72" s="19" t="str">
        <f>IFERROR(VLOOKUP(D72,'8月'!$H$3:$T$50,7,FALSE),"")</f>
        <v/>
      </c>
      <c r="AO72" s="5" t="str">
        <f>IFERROR(VLOOKUP(D72,'8月'!$H$3:$T$50,2,FALSE),"")</f>
        <v/>
      </c>
      <c r="AP72" s="159" t="str">
        <f>IFERROR(VLOOKUP(D72,'8月'!$H$3:$T$50,8,FALSE)&amp;"","")</f>
        <v/>
      </c>
      <c r="AQ72" s="160" t="str">
        <f>IFERROR(VLOOKUP(D72,'8月'!$H$3:$R$50,9,FALSE)&amp;"","")</f>
        <v/>
      </c>
      <c r="AR72" s="160" t="str">
        <f>IFERROR(VLOOKUP(D72,'8月'!$H$3:$R$50,10,FALSE)&amp;"","")</f>
        <v/>
      </c>
      <c r="AS72" s="160" t="str">
        <f>IFERROR(VLOOKUP(D72,'8月'!$H$3:$R$50,11,FALSE)&amp;"","")</f>
        <v/>
      </c>
      <c r="AT72" s="389"/>
      <c r="AU72" s="390"/>
      <c r="AV72" s="19" t="str">
        <f>IFERROR(VLOOKUP(D72,'9月'!$H$3:$T$50,7,FALSE),"")</f>
        <v/>
      </c>
      <c r="AW72" s="5" t="str">
        <f>IFERROR(VLOOKUP(D72,'9月'!$H$3:$T$50,2,FALSE),"")</f>
        <v/>
      </c>
      <c r="AX72" s="5" t="str">
        <f>IFERROR(VLOOKUP(D72,'9月'!$H$3:$T$50,8,FALSE)&amp;"","")</f>
        <v/>
      </c>
      <c r="AY72" s="5" t="str">
        <f>IFERROR(VLOOKUP(D72,'9月'!$H$3:$R$50,9,FALSE)&amp;"","")</f>
        <v/>
      </c>
      <c r="AZ72" s="160" t="str">
        <f>IFERROR(VLOOKUP(D72,'9月'!$H$3:$R$50,10,FALSE)&amp;"","")</f>
        <v/>
      </c>
      <c r="BA72" s="160" t="str">
        <f>IFERROR(VLOOKUP(D72,'9月'!$H$3:$R$50,11,FALSE)&amp;"","")</f>
        <v/>
      </c>
      <c r="BB72" s="389"/>
      <c r="BC72" s="390"/>
      <c r="BD72" s="161">
        <f>IFERROR(VLOOKUP(D72,'10月'!$H$3:$T$50,7,FALSE),"")</f>
        <v>109</v>
      </c>
      <c r="BE72" s="102" t="str">
        <f>IFERROR(VLOOKUP(D72,'10月'!$H$3:$T$50,2,FALSE),"")</f>
        <v>Guest</v>
      </c>
      <c r="BF72" s="102" t="str">
        <f>IFERROR(VLOOKUP(D72,'10月'!$H$3:$T$50,8,FALSE)&amp;"","")</f>
        <v/>
      </c>
      <c r="BG72" s="102" t="str">
        <f>IFERROR(VLOOKUP(D72,'10月'!$H$3:$R$50,9,FALSE)&amp;"","")</f>
        <v/>
      </c>
      <c r="BH72" s="102" t="str">
        <f>IFERROR(VLOOKUP(D72,'10月'!$H$3:$R$50,10,FALSE)&amp;"","")</f>
        <v/>
      </c>
      <c r="BI72" s="102" t="str">
        <f>IFERROR(VLOOKUP(D72,'10月'!$H$3:$R$50,11,FALSE)&amp;"","")</f>
        <v/>
      </c>
      <c r="BJ72" s="160"/>
      <c r="BK72" s="394"/>
      <c r="BL72" s="393"/>
      <c r="BM72" s="126" t="str">
        <f t="shared" si="81"/>
        <v/>
      </c>
      <c r="BN72" s="127" t="str">
        <f t="shared" si="82"/>
        <v/>
      </c>
      <c r="BO72" s="145" t="str">
        <f t="shared" si="83"/>
        <v/>
      </c>
      <c r="BP72" s="145" t="str">
        <f t="shared" si="84"/>
        <v/>
      </c>
      <c r="BQ72" s="127" t="str">
        <f t="shared" si="85"/>
        <v/>
      </c>
      <c r="BR72" s="127" t="str">
        <f t="shared" si="86"/>
        <v/>
      </c>
      <c r="BS72" s="130">
        <f t="shared" si="87"/>
        <v>109</v>
      </c>
      <c r="BT72" s="155">
        <f>IFERROR(AVERAGE(BM72,BN72,BO72,BP72,BQ72,BR72,BS72),"-")</f>
        <v>109</v>
      </c>
      <c r="BU72" s="128" t="s">
        <v>774</v>
      </c>
      <c r="BV72" s="17"/>
      <c r="BW72" s="4"/>
      <c r="BX72" s="4"/>
    </row>
    <row r="73" spans="1:76" ht="20" customHeight="1">
      <c r="A73" s="4">
        <f t="shared" si="89"/>
        <v>7</v>
      </c>
      <c r="B73" s="432" t="s">
        <v>565</v>
      </c>
      <c r="C73" s="434" t="s">
        <v>554</v>
      </c>
      <c r="D73" s="133" t="s">
        <v>663</v>
      </c>
      <c r="E73" s="436" t="s">
        <v>40</v>
      </c>
      <c r="F73" s="79" t="s">
        <v>58</v>
      </c>
      <c r="G73" s="146"/>
      <c r="H73" s="19" t="str">
        <f>IFERROR(VLOOKUP(D73,'4月'!$H$3:$T$51,7,FALSE),"")</f>
        <v/>
      </c>
      <c r="I73" s="5" t="str">
        <f>IFERROR(VLOOKUP(D73,'4月'!$H$3:$T$51,2,FALSE),"")</f>
        <v/>
      </c>
      <c r="J73" s="5"/>
      <c r="K73" s="5" t="str">
        <f>IFERROR(VLOOKUP(D73,'4月'!$H$3:$R$49,9,FALSE)&amp;"","")</f>
        <v/>
      </c>
      <c r="L73" s="5" t="str">
        <f>IFERROR(VLOOKUP(D73,'4月'!$H$3:$R$49,10,FALSE)&amp;"","")</f>
        <v/>
      </c>
      <c r="M73" s="5" t="str">
        <f>IFERROR(VLOOKUP(D73,'4月'!$H$3:$R$49,11,FALSE)&amp;"","")</f>
        <v/>
      </c>
      <c r="N73" s="389"/>
      <c r="O73" s="389"/>
      <c r="P73" s="19">
        <f>IFERROR(VLOOKUP(D73,'5月'!$H$3:$T$50,7,FALSE),"")</f>
        <v>112</v>
      </c>
      <c r="Q73" s="26" t="str">
        <f>IFERROR(VLOOKUP(D73,'5月'!$H$3:$T$50,2,FALSE),"")</f>
        <v>Guest</v>
      </c>
      <c r="R73" s="5" t="str">
        <f>IFERROR(VLOOKUP(D73,'5月'!$H$3:$T$50,8,FALSE)&amp;"","")</f>
        <v/>
      </c>
      <c r="S73" s="5" t="str">
        <f>IFERROR(VLOOKUP(D73,'5月'!$H$3:$R$50,9,FALSE)&amp;"","")</f>
        <v/>
      </c>
      <c r="T73" s="5" t="str">
        <f>IFERROR(VLOOKUP(D73,'5月'!$H$3:$R$50,10,FALSE)&amp;"","")</f>
        <v/>
      </c>
      <c r="U73" s="5" t="str">
        <f>IFERROR(VLOOKUP(D73,'5月'!$H$3:$R$50,11,FALSE)&amp;"","")</f>
        <v/>
      </c>
      <c r="V73" s="389"/>
      <c r="W73" s="390"/>
      <c r="X73" s="19" t="str">
        <f>IFERROR(VLOOKUP(D73,'6月'!$H$3:$T$50,7,FALSE),"")</f>
        <v/>
      </c>
      <c r="Y73" s="26" t="str">
        <f>IFERROR(VLOOKUP(D73,'6月'!$H$3:$T$50,2,FALSE),"")</f>
        <v/>
      </c>
      <c r="Z73" s="5" t="str">
        <f>IFERROR(VLOOKUP(D73,'6月'!$H$3:$T$50,8,FALSE)&amp;"","")</f>
        <v/>
      </c>
      <c r="AA73" s="5" t="str">
        <f>IFERROR(VLOOKUP(D73,'6月'!$H$3:$R$50,9,FALSE)&amp;"","")</f>
        <v/>
      </c>
      <c r="AB73" s="5" t="str">
        <f>IFERROR(VLOOKUP(D73,'6月'!$H$3:$R$50,10,FALSE)&amp;"","")</f>
        <v/>
      </c>
      <c r="AC73" s="5" t="str">
        <f>IFERROR(VLOOKUP(D73,'6月'!$H$3:$R$50,11,FALSE)&amp;"","")</f>
        <v/>
      </c>
      <c r="AD73" s="389"/>
      <c r="AE73" s="390"/>
      <c r="AF73" s="19" t="str">
        <f>IFERROR(VLOOKUP(D73,'7月'!$H$3:$T$50,7,FALSE),"")</f>
        <v/>
      </c>
      <c r="AG73" s="5" t="str">
        <f>IFERROR(VLOOKUP(D73,'7月'!$H$3:$T$50,2,FALSE),"")</f>
        <v/>
      </c>
      <c r="AH73" s="5" t="str">
        <f>IFERROR(VLOOKUP(D73,'7月'!$H$3:$T$50,8,FALSE)&amp;"","")</f>
        <v/>
      </c>
      <c r="AI73" s="5" t="str">
        <f>IFERROR(VLOOKUP(D73,'7月'!$H$3:$R$50,9,FALSE)&amp;"","")</f>
        <v/>
      </c>
      <c r="AJ73" s="5" t="str">
        <f>IFERROR(VLOOKUP(D73,'7月'!$H$3:$R$50,10,FALSE)&amp;"","")</f>
        <v/>
      </c>
      <c r="AK73" s="5" t="str">
        <f>IFERROR(VLOOKUP(D73,'7月'!$H$3:$R$50,11,FALSE)&amp;"","")</f>
        <v/>
      </c>
      <c r="AL73" s="391"/>
      <c r="AM73" s="392"/>
      <c r="AN73" s="19" t="str">
        <f>IFERROR(VLOOKUP(D73,'8月'!$H$3:$T$50,7,FALSE),"")</f>
        <v/>
      </c>
      <c r="AO73" s="5" t="str">
        <f>IFERROR(VLOOKUP(D73,'8月'!$H$3:$T$50,2,FALSE),"")</f>
        <v/>
      </c>
      <c r="AP73" s="159" t="str">
        <f>IFERROR(VLOOKUP(D73,'8月'!$H$3:$T$50,8,FALSE)&amp;"","")</f>
        <v/>
      </c>
      <c r="AQ73" s="160" t="str">
        <f>IFERROR(VLOOKUP(D73,'8月'!$H$3:$R$50,9,FALSE)&amp;"","")</f>
        <v/>
      </c>
      <c r="AR73" s="160" t="str">
        <f>IFERROR(VLOOKUP(D73,'8月'!$H$3:$R$50,10,FALSE)&amp;"","")</f>
        <v/>
      </c>
      <c r="AS73" s="160" t="str">
        <f>IFERROR(VLOOKUP(D73,'8月'!$H$3:$R$50,11,FALSE)&amp;"","")</f>
        <v/>
      </c>
      <c r="AT73" s="389"/>
      <c r="AU73" s="390"/>
      <c r="AV73" s="19" t="str">
        <f>IFERROR(VLOOKUP(D73,'9月'!$H$3:$T$50,7,FALSE),"")</f>
        <v/>
      </c>
      <c r="AW73" s="5" t="str">
        <f>IFERROR(VLOOKUP(D73,'9月'!$H$3:$T$50,2,FALSE),"")</f>
        <v/>
      </c>
      <c r="AX73" s="5" t="str">
        <f>IFERROR(VLOOKUP(D73,'9月'!$H$3:$T$50,8,FALSE)&amp;"","")</f>
        <v/>
      </c>
      <c r="AY73" s="5" t="str">
        <f>IFERROR(VLOOKUP(D73,'9月'!$H$3:$R$50,9,FALSE)&amp;"","")</f>
        <v/>
      </c>
      <c r="AZ73" s="160" t="str">
        <f>IFERROR(VLOOKUP(D73,'9月'!$H$3:$R$50,10,FALSE)&amp;"","")</f>
        <v/>
      </c>
      <c r="BA73" s="160" t="str">
        <f>IFERROR(VLOOKUP(D73,'9月'!$H$3:$R$50,11,FALSE)&amp;"","")</f>
        <v/>
      </c>
      <c r="BB73" s="389"/>
      <c r="BC73" s="390"/>
      <c r="BD73" s="161" t="str">
        <f>IFERROR(VLOOKUP(D73,'10月'!$H$3:$T$50,7,FALSE),"")</f>
        <v/>
      </c>
      <c r="BE73" s="102" t="str">
        <f>IFERROR(VLOOKUP(D73,'10月'!$H$3:$T$50,2,FALSE),"")</f>
        <v/>
      </c>
      <c r="BF73" s="102" t="str">
        <f>IFERROR(VLOOKUP(D73,'10月'!$H$3:$T$50,8,FALSE)&amp;"","")</f>
        <v/>
      </c>
      <c r="BG73" s="102" t="str">
        <f>IFERROR(VLOOKUP(D73,'10月'!$H$3:$R$50,9,FALSE)&amp;"","")</f>
        <v/>
      </c>
      <c r="BH73" s="102" t="str">
        <f>IFERROR(VLOOKUP(D73,'10月'!$H$3:$R$50,10,FALSE)&amp;"","")</f>
        <v/>
      </c>
      <c r="BI73" s="102" t="str">
        <f>IFERROR(VLOOKUP(D73,'10月'!$H$3:$R$50,11,FALSE)&amp;"","")</f>
        <v/>
      </c>
      <c r="BJ73" s="160"/>
      <c r="BK73" s="394"/>
      <c r="BL73" s="393"/>
      <c r="BM73" s="126" t="str">
        <f t="shared" si="81"/>
        <v/>
      </c>
      <c r="BN73" s="127">
        <f t="shared" si="82"/>
        <v>112</v>
      </c>
      <c r="BO73" s="145" t="str">
        <f t="shared" si="83"/>
        <v/>
      </c>
      <c r="BP73" s="145" t="str">
        <f t="shared" si="84"/>
        <v/>
      </c>
      <c r="BQ73" s="127" t="str">
        <f t="shared" si="85"/>
        <v/>
      </c>
      <c r="BR73" s="127" t="str">
        <f t="shared" si="86"/>
        <v/>
      </c>
      <c r="BS73" s="130" t="str">
        <f t="shared" si="87"/>
        <v/>
      </c>
      <c r="BT73" s="155">
        <f>IFERROR(AVERAGE(BM73,BN73,BO73,BP73,BQ73,BR73,BS73),"-")</f>
        <v>112</v>
      </c>
      <c r="BU73" s="128" t="s">
        <v>774</v>
      </c>
      <c r="BV73" s="17"/>
      <c r="BW73" s="16"/>
      <c r="BX73" s="4"/>
    </row>
    <row r="74" spans="1:76" ht="20" customHeight="1">
      <c r="A74" s="4">
        <f t="shared" si="89"/>
        <v>8</v>
      </c>
      <c r="B74" s="133" t="s">
        <v>606</v>
      </c>
      <c r="C74" s="133" t="s">
        <v>593</v>
      </c>
      <c r="D74" s="133" t="s">
        <v>607</v>
      </c>
      <c r="E74" s="244" t="s">
        <v>236</v>
      </c>
      <c r="F74" s="79" t="s">
        <v>58</v>
      </c>
      <c r="G74" s="146"/>
      <c r="H74" s="19" t="str">
        <f>IFERROR(VLOOKUP(D74,'4月'!$H$3:$T$51,7,FALSE),"")</f>
        <v/>
      </c>
      <c r="I74" s="5" t="str">
        <f>IFERROR(VLOOKUP(D74,'4月'!$H$3:$T$51,2,FALSE),"")</f>
        <v/>
      </c>
      <c r="J74" s="5"/>
      <c r="K74" s="5" t="str">
        <f>IFERROR(VLOOKUP(D74,'4月'!$H$3:$R$49,9,FALSE)&amp;"","")</f>
        <v/>
      </c>
      <c r="L74" s="5" t="str">
        <f>IFERROR(VLOOKUP(D74,'4月'!$H$3:$R$49,10,FALSE)&amp;"","")</f>
        <v/>
      </c>
      <c r="M74" s="5" t="str">
        <f>IFERROR(VLOOKUP(D74,'4月'!$H$3:$R$49,11,FALSE)&amp;"","")</f>
        <v/>
      </c>
      <c r="N74" s="389"/>
      <c r="O74" s="389"/>
      <c r="P74" s="19" t="str">
        <f>IFERROR(VLOOKUP(D74,'5月'!$H$3:$T$50,7,FALSE),"")</f>
        <v/>
      </c>
      <c r="Q74" s="26" t="str">
        <f>IFERROR(VLOOKUP(D74,'5月'!$H$3:$T$50,2,FALSE),"")</f>
        <v/>
      </c>
      <c r="R74" s="5" t="str">
        <f>IFERROR(VLOOKUP(D74,'5月'!$H$3:$T$50,8,FALSE)&amp;"","")</f>
        <v/>
      </c>
      <c r="S74" s="5" t="str">
        <f>IFERROR(VLOOKUP(D74,'5月'!$H$3:$R$50,9,FALSE)&amp;"","")</f>
        <v/>
      </c>
      <c r="T74" s="5" t="str">
        <f>IFERROR(VLOOKUP(D74,'5月'!$H$3:$R$50,10,FALSE)&amp;"","")</f>
        <v/>
      </c>
      <c r="U74" s="5" t="str">
        <f>IFERROR(VLOOKUP(D74,'5月'!$H$3:$R$50,11,FALSE)&amp;"","")</f>
        <v/>
      </c>
      <c r="V74" s="389"/>
      <c r="W74" s="390"/>
      <c r="X74" s="19">
        <f>IFERROR(VLOOKUP(D74,'6月'!$H$3:$T$50,7,FALSE),"")</f>
        <v>128</v>
      </c>
      <c r="Y74" s="26" t="str">
        <f>IFERROR(VLOOKUP(D74,'6月'!$H$3:$T$50,2,FALSE),"")</f>
        <v>Guest</v>
      </c>
      <c r="Z74" s="5" t="str">
        <f>IFERROR(VLOOKUP(D74,'6月'!$H$3:$T$50,8,FALSE)&amp;"","")</f>
        <v/>
      </c>
      <c r="AA74" s="5" t="str">
        <f>IFERROR(VLOOKUP(D74,'6月'!$H$3:$R$50,9,FALSE)&amp;"","")</f>
        <v/>
      </c>
      <c r="AB74" s="5" t="str">
        <f>IFERROR(VLOOKUP(D74,'6月'!$H$3:$R$50,10,FALSE)&amp;"","")</f>
        <v/>
      </c>
      <c r="AC74" s="5" t="str">
        <f>IFERROR(VLOOKUP(D74,'6月'!$H$3:$R$50,11,FALSE)&amp;"","")</f>
        <v/>
      </c>
      <c r="AD74" s="389"/>
      <c r="AE74" s="390"/>
      <c r="AF74" s="19" t="str">
        <f>IFERROR(VLOOKUP(D74,'7月'!$H$3:$T$50,7,FALSE),"")</f>
        <v/>
      </c>
      <c r="AG74" s="5" t="str">
        <f>IFERROR(VLOOKUP(D74,'7月'!$H$3:$T$50,2,FALSE),"")</f>
        <v/>
      </c>
      <c r="AH74" s="5" t="str">
        <f>IFERROR(VLOOKUP(D74,'7月'!$H$3:$T$50,8,FALSE)&amp;"","")</f>
        <v/>
      </c>
      <c r="AI74" s="5" t="str">
        <f>IFERROR(VLOOKUP(D74,'7月'!$H$3:$R$50,9,FALSE)&amp;"","")</f>
        <v/>
      </c>
      <c r="AJ74" s="5" t="str">
        <f>IFERROR(VLOOKUP(D74,'7月'!$H$3:$R$50,10,FALSE)&amp;"","")</f>
        <v/>
      </c>
      <c r="AK74" s="5" t="str">
        <f>IFERROR(VLOOKUP(D74,'7月'!$H$3:$R$50,11,FALSE)&amp;"","")</f>
        <v/>
      </c>
      <c r="AL74" s="391"/>
      <c r="AM74" s="392"/>
      <c r="AN74" s="19" t="str">
        <f>IFERROR(VLOOKUP(D74,'8月'!$H$3:$T$50,7,FALSE),"")</f>
        <v/>
      </c>
      <c r="AO74" s="5" t="str">
        <f>IFERROR(VLOOKUP(D74,'8月'!$H$3:$T$50,2,FALSE),"")</f>
        <v/>
      </c>
      <c r="AP74" s="159" t="str">
        <f>IFERROR(VLOOKUP(D74,'8月'!$H$3:$T$50,8,FALSE)&amp;"","")</f>
        <v/>
      </c>
      <c r="AQ74" s="160" t="str">
        <f>IFERROR(VLOOKUP(D74,'8月'!$H$3:$R$50,9,FALSE)&amp;"","")</f>
        <v/>
      </c>
      <c r="AR74" s="160" t="str">
        <f>IFERROR(VLOOKUP(D74,'8月'!$H$3:$R$50,10,FALSE)&amp;"","")</f>
        <v/>
      </c>
      <c r="AS74" s="160" t="str">
        <f>IFERROR(VLOOKUP(D74,'8月'!$H$3:$R$50,11,FALSE)&amp;"","")</f>
        <v/>
      </c>
      <c r="AT74" s="389"/>
      <c r="AU74" s="390"/>
      <c r="AV74" s="19" t="str">
        <f>IFERROR(VLOOKUP(D74,'9月'!$H$3:$T$50,7,FALSE),"")</f>
        <v/>
      </c>
      <c r="AW74" s="5" t="str">
        <f>IFERROR(VLOOKUP(D74,'9月'!$H$3:$T$50,2,FALSE),"")</f>
        <v/>
      </c>
      <c r="AX74" s="5" t="str">
        <f>IFERROR(VLOOKUP(D74,'9月'!$H$3:$T$50,8,FALSE)&amp;"","")</f>
        <v/>
      </c>
      <c r="AY74" s="5" t="str">
        <f>IFERROR(VLOOKUP(D74,'9月'!$H$3:$R$50,9,FALSE)&amp;"","")</f>
        <v/>
      </c>
      <c r="AZ74" s="160" t="str">
        <f>IFERROR(VLOOKUP(D74,'9月'!$H$3:$R$50,10,FALSE)&amp;"","")</f>
        <v/>
      </c>
      <c r="BA74" s="160" t="str">
        <f>IFERROR(VLOOKUP(D74,'9月'!$H$3:$R$50,11,FALSE)&amp;"","")</f>
        <v/>
      </c>
      <c r="BB74" s="389"/>
      <c r="BC74" s="390"/>
      <c r="BD74" s="161" t="str">
        <f>IFERROR(VLOOKUP(D74,'10月'!$H$3:$T$50,7,FALSE),"")</f>
        <v/>
      </c>
      <c r="BE74" s="102" t="str">
        <f>IFERROR(VLOOKUP(D74,'10月'!$H$3:$T$50,2,FALSE),"")</f>
        <v/>
      </c>
      <c r="BF74" s="102" t="str">
        <f>IFERROR(VLOOKUP(D74,'10月'!$H$3:$T$50,8,FALSE)&amp;"","")</f>
        <v/>
      </c>
      <c r="BG74" s="102" t="str">
        <f>IFERROR(VLOOKUP(D74,'10月'!$H$3:$R$50,9,FALSE)&amp;"","")</f>
        <v/>
      </c>
      <c r="BH74" s="102" t="str">
        <f>IFERROR(VLOOKUP(D74,'10月'!$H$3:$R$50,10,FALSE)&amp;"","")</f>
        <v/>
      </c>
      <c r="BI74" s="102" t="str">
        <f>IFERROR(VLOOKUP(D74,'10月'!$H$3:$R$50,11,FALSE)&amp;"","")</f>
        <v/>
      </c>
      <c r="BJ74" s="160"/>
      <c r="BK74" s="394"/>
      <c r="BL74" s="393"/>
      <c r="BM74" s="126" t="str">
        <f t="shared" si="81"/>
        <v/>
      </c>
      <c r="BN74" s="127" t="str">
        <f t="shared" si="82"/>
        <v/>
      </c>
      <c r="BO74" s="145">
        <f t="shared" si="83"/>
        <v>128</v>
      </c>
      <c r="BP74" s="145" t="str">
        <f t="shared" si="84"/>
        <v/>
      </c>
      <c r="BQ74" s="127" t="str">
        <f t="shared" si="85"/>
        <v/>
      </c>
      <c r="BR74" s="127" t="str">
        <f t="shared" si="86"/>
        <v/>
      </c>
      <c r="BS74" s="130" t="str">
        <f t="shared" si="87"/>
        <v/>
      </c>
      <c r="BT74" s="155">
        <f t="shared" si="91"/>
        <v>128</v>
      </c>
      <c r="BU74" s="128" t="s">
        <v>774</v>
      </c>
      <c r="BV74" s="17"/>
      <c r="BW74" s="16"/>
      <c r="BX74" s="4"/>
    </row>
    <row r="75" spans="1:76" ht="20" customHeight="1">
      <c r="A75" s="4">
        <f t="shared" si="89"/>
        <v>9</v>
      </c>
      <c r="B75" s="76" t="s">
        <v>158</v>
      </c>
      <c r="C75" s="76" t="s">
        <v>61</v>
      </c>
      <c r="D75" s="139" t="s">
        <v>352</v>
      </c>
      <c r="E75" s="244" t="s">
        <v>236</v>
      </c>
      <c r="F75" s="79" t="s">
        <v>58</v>
      </c>
      <c r="G75" s="137"/>
      <c r="H75" s="19">
        <f>IFERROR(VLOOKUP(D75,'4月'!$H$3:$T$51,7,FALSE),"")</f>
        <v>109</v>
      </c>
      <c r="I75" s="5" t="str">
        <f>IFERROR(VLOOKUP(D75,'4月'!$H$3:$T$51,2,FALSE),"")</f>
        <v>Guest</v>
      </c>
      <c r="J75" s="5"/>
      <c r="K75" s="5" t="str">
        <f>IFERROR(VLOOKUP(D75,'4月'!$H$3:$R$49,9,FALSE)&amp;"","")</f>
        <v/>
      </c>
      <c r="L75" s="5" t="str">
        <f>IFERROR(VLOOKUP(D75,'4月'!$H$3:$R$49,10,FALSE)&amp;"","")</f>
        <v/>
      </c>
      <c r="M75" s="5" t="str">
        <f>IFERROR(VLOOKUP(D75,'4月'!$H$3:$R$49,11,FALSE)&amp;"","")</f>
        <v>17</v>
      </c>
      <c r="N75" s="389"/>
      <c r="O75" s="389"/>
      <c r="P75" s="19" t="str">
        <f>IFERROR(VLOOKUP(D75,'5月'!$H$3:$T$50,7,FALSE),"")</f>
        <v/>
      </c>
      <c r="Q75" s="26" t="str">
        <f>IFERROR(VLOOKUP(D75,'5月'!$H$3:$T$50,2,FALSE),"")</f>
        <v/>
      </c>
      <c r="R75" s="5" t="str">
        <f>IFERROR(VLOOKUP(D75,'5月'!$H$3:$T$50,8,FALSE)&amp;"","")</f>
        <v/>
      </c>
      <c r="S75" s="5" t="str">
        <f>IFERROR(VLOOKUP(D75,'5月'!$H$3:$R$50,9,FALSE)&amp;"","")</f>
        <v/>
      </c>
      <c r="T75" s="5" t="str">
        <f>IFERROR(VLOOKUP(D75,'5月'!$H$3:$R$50,10,FALSE)&amp;"","")</f>
        <v/>
      </c>
      <c r="U75" s="5" t="str">
        <f>IFERROR(VLOOKUP(D75,'5月'!$H$3:$R$50,11,FALSE)&amp;"","")</f>
        <v/>
      </c>
      <c r="V75" s="389"/>
      <c r="W75" s="390"/>
      <c r="X75" s="19" t="str">
        <f>IFERROR(VLOOKUP(D75,'6月'!$H$3:$T$50,7,FALSE),"")</f>
        <v/>
      </c>
      <c r="Y75" s="26" t="str">
        <f>IFERROR(VLOOKUP(D75,'6月'!$H$3:$T$50,2,FALSE),"")</f>
        <v/>
      </c>
      <c r="Z75" s="5" t="str">
        <f>IFERROR(VLOOKUP(D75,'6月'!$H$3:$T$50,8,FALSE)&amp;"","")</f>
        <v/>
      </c>
      <c r="AA75" s="5" t="str">
        <f>IFERROR(VLOOKUP(D75,'6月'!$H$3:$R$50,9,FALSE)&amp;"","")</f>
        <v/>
      </c>
      <c r="AB75" s="5" t="str">
        <f>IFERROR(VLOOKUP(D75,'6月'!$H$3:$R$50,10,FALSE)&amp;"","")</f>
        <v/>
      </c>
      <c r="AC75" s="5" t="str">
        <f>IFERROR(VLOOKUP(D75,'6月'!$H$3:$R$50,11,FALSE)&amp;"","")</f>
        <v/>
      </c>
      <c r="AD75" s="389"/>
      <c r="AE75" s="390"/>
      <c r="AF75" s="19" t="str">
        <f>IFERROR(VLOOKUP(D75,'7月'!$H$3:$T$50,7,FALSE),"")</f>
        <v/>
      </c>
      <c r="AG75" s="5" t="str">
        <f>IFERROR(VLOOKUP(D75,'7月'!$H$3:$T$50,2,FALSE),"")</f>
        <v/>
      </c>
      <c r="AH75" s="5" t="str">
        <f>IFERROR(VLOOKUP(D75,'7月'!$H$3:$T$50,8,FALSE)&amp;"","")</f>
        <v/>
      </c>
      <c r="AI75" s="5" t="str">
        <f>IFERROR(VLOOKUP(D75,'7月'!$H$3:$R$50,9,FALSE)&amp;"","")</f>
        <v/>
      </c>
      <c r="AJ75" s="5" t="str">
        <f>IFERROR(VLOOKUP(D75,'7月'!$H$3:$R$50,10,FALSE)&amp;"","")</f>
        <v/>
      </c>
      <c r="AK75" s="5" t="str">
        <f>IFERROR(VLOOKUP(D75,'7月'!$H$3:$R$50,11,FALSE)&amp;"","")</f>
        <v/>
      </c>
      <c r="AL75" s="391"/>
      <c r="AM75" s="392"/>
      <c r="AN75" s="19" t="str">
        <f>IFERROR(VLOOKUP(D75,'8月'!$H$3:$T$50,7,FALSE),"")</f>
        <v/>
      </c>
      <c r="AO75" s="5" t="str">
        <f>IFERROR(VLOOKUP(D75,'8月'!$H$3:$T$50,2,FALSE),"")</f>
        <v/>
      </c>
      <c r="AP75" s="159" t="str">
        <f>IFERROR(VLOOKUP(D75,'8月'!$H$3:$T$50,8,FALSE)&amp;"","")</f>
        <v/>
      </c>
      <c r="AQ75" s="160" t="str">
        <f>IFERROR(VLOOKUP(D75,'8月'!$H$3:$R$50,9,FALSE)&amp;"","")</f>
        <v/>
      </c>
      <c r="AR75" s="160" t="str">
        <f>IFERROR(VLOOKUP(D75,'8月'!$H$3:$R$50,10,FALSE)&amp;"","")</f>
        <v/>
      </c>
      <c r="AS75" s="160" t="str">
        <f>IFERROR(VLOOKUP(D75,'8月'!$H$3:$R$50,11,FALSE)&amp;"","")</f>
        <v/>
      </c>
      <c r="AT75" s="389"/>
      <c r="AU75" s="390"/>
      <c r="AV75" s="19" t="str">
        <f>IFERROR(VLOOKUP(D75,'9月'!$H$3:$T$50,7,FALSE),"")</f>
        <v/>
      </c>
      <c r="AW75" s="5" t="str">
        <f>IFERROR(VLOOKUP(D75,'9月'!$H$3:$T$50,2,FALSE),"")</f>
        <v/>
      </c>
      <c r="AX75" s="5" t="str">
        <f>IFERROR(VLOOKUP(D75,'9月'!$H$3:$T$50,8,FALSE)&amp;"","")</f>
        <v/>
      </c>
      <c r="AY75" s="5" t="str">
        <f>IFERROR(VLOOKUP(D75,'9月'!$H$3:$R$50,9,FALSE)&amp;"","")</f>
        <v/>
      </c>
      <c r="AZ75" s="160" t="str">
        <f>IFERROR(VLOOKUP(D75,'9月'!$H$3:$R$50,10,FALSE)&amp;"","")</f>
        <v/>
      </c>
      <c r="BA75" s="160" t="str">
        <f>IFERROR(VLOOKUP(D75,'9月'!$H$3:$R$50,11,FALSE)&amp;"","")</f>
        <v/>
      </c>
      <c r="BB75" s="389"/>
      <c r="BC75" s="390"/>
      <c r="BD75" s="161" t="str">
        <f>IFERROR(VLOOKUP(D75,'10月'!$H$3:$T$50,7,FALSE),"")</f>
        <v/>
      </c>
      <c r="BE75" s="102" t="str">
        <f>IFERROR(VLOOKUP(D75,'10月'!$H$3:$T$50,2,FALSE),"")</f>
        <v/>
      </c>
      <c r="BF75" s="102" t="str">
        <f>IFERROR(VLOOKUP(D75,'10月'!$H$3:$T$50,8,FALSE)&amp;"","")</f>
        <v/>
      </c>
      <c r="BG75" s="102" t="str">
        <f>IFERROR(VLOOKUP(D75,'10月'!$H$3:$R$50,9,FALSE)&amp;"","")</f>
        <v/>
      </c>
      <c r="BH75" s="102" t="str">
        <f>IFERROR(VLOOKUP(D75,'10月'!$H$3:$R$50,10,FALSE)&amp;"","")</f>
        <v/>
      </c>
      <c r="BI75" s="102" t="str">
        <f>IFERROR(VLOOKUP(D75,'10月'!$H$3:$R$50,11,FALSE)&amp;"","")</f>
        <v/>
      </c>
      <c r="BJ75" s="160"/>
      <c r="BK75" s="394"/>
      <c r="BL75" s="393"/>
      <c r="BM75" s="126">
        <f t="shared" si="81"/>
        <v>109</v>
      </c>
      <c r="BN75" s="127" t="str">
        <f t="shared" si="82"/>
        <v/>
      </c>
      <c r="BO75" s="145" t="str">
        <f t="shared" si="83"/>
        <v/>
      </c>
      <c r="BP75" s="145" t="str">
        <f t="shared" si="84"/>
        <v/>
      </c>
      <c r="BQ75" s="127" t="str">
        <f t="shared" si="85"/>
        <v/>
      </c>
      <c r="BR75" s="127" t="str">
        <f t="shared" si="86"/>
        <v/>
      </c>
      <c r="BS75" s="130" t="str">
        <f t="shared" si="87"/>
        <v/>
      </c>
      <c r="BT75" s="155">
        <f t="shared" si="91"/>
        <v>109</v>
      </c>
      <c r="BU75" s="128" t="s">
        <v>774</v>
      </c>
      <c r="BV75" s="17"/>
      <c r="BW75" s="4"/>
      <c r="BX75" s="4"/>
    </row>
    <row r="76" spans="1:76" ht="20" customHeight="1">
      <c r="A76" s="4">
        <f t="shared" si="89"/>
        <v>10</v>
      </c>
      <c r="B76" s="133" t="s">
        <v>540</v>
      </c>
      <c r="C76" s="133" t="s">
        <v>536</v>
      </c>
      <c r="D76" s="133" t="s">
        <v>544</v>
      </c>
      <c r="E76" s="244" t="s">
        <v>43</v>
      </c>
      <c r="F76" s="79" t="s">
        <v>58</v>
      </c>
      <c r="G76" s="137"/>
      <c r="H76" s="19" t="str">
        <f>IFERROR(VLOOKUP(D76,'4月'!$H$3:$T$51,7,FALSE),"")</f>
        <v/>
      </c>
      <c r="I76" s="5" t="str">
        <f>IFERROR(VLOOKUP(D76,'4月'!$H$3:$T$51,2,FALSE),"")</f>
        <v/>
      </c>
      <c r="J76" s="5"/>
      <c r="K76" s="5" t="str">
        <f>IFERROR(VLOOKUP(D76,'4月'!$H$3:$R$49,9,FALSE)&amp;"","")</f>
        <v/>
      </c>
      <c r="L76" s="5" t="str">
        <f>IFERROR(VLOOKUP(D76,'4月'!$H$3:$R$49,10,FALSE)&amp;"","")</f>
        <v/>
      </c>
      <c r="M76" s="5" t="str">
        <f>IFERROR(VLOOKUP(D76,'4月'!$H$3:$R$49,11,FALSE)&amp;"","")</f>
        <v/>
      </c>
      <c r="N76" s="389"/>
      <c r="O76" s="389"/>
      <c r="P76" s="19">
        <f>IFERROR(VLOOKUP(D76,'5月'!$H$3:$T$50,7,FALSE),"")</f>
        <v>121</v>
      </c>
      <c r="Q76" s="26" t="str">
        <f>IFERROR(VLOOKUP(D76,'5月'!$H$3:$T$50,2,FALSE),"")</f>
        <v>Guest</v>
      </c>
      <c r="R76" s="5" t="str">
        <f>IFERROR(VLOOKUP(D76,'5月'!$H$3:$T$50,8,FALSE)&amp;"","")</f>
        <v/>
      </c>
      <c r="S76" s="5" t="str">
        <f>IFERROR(VLOOKUP(D76,'5月'!$H$3:$R$50,9,FALSE)&amp;"","")</f>
        <v/>
      </c>
      <c r="T76" s="5" t="str">
        <f>IFERROR(VLOOKUP(D76,'5月'!$H$3:$R$50,10,FALSE)&amp;"","")</f>
        <v/>
      </c>
      <c r="U76" s="5" t="str">
        <f>IFERROR(VLOOKUP(D76,'5月'!$H$3:$R$50,11,FALSE)&amp;"","")</f>
        <v>L17</v>
      </c>
      <c r="V76" s="389"/>
      <c r="W76" s="390"/>
      <c r="X76" s="19">
        <f>IFERROR(VLOOKUP(D76,'6月'!$H$3:$T$50,7,FALSE),"")</f>
        <v>114</v>
      </c>
      <c r="Y76" s="26" t="str">
        <f>IFERROR(VLOOKUP(D76,'6月'!$H$3:$T$50,2,FALSE),"")</f>
        <v>Guest</v>
      </c>
      <c r="Z76" s="5" t="str">
        <f>IFERROR(VLOOKUP(D76,'6月'!$H$3:$T$50,8,FALSE)&amp;"","")</f>
        <v/>
      </c>
      <c r="AA76" s="5" t="str">
        <f>IFERROR(VLOOKUP(D76,'6月'!$H$3:$R$50,9,FALSE)&amp;"","")</f>
        <v/>
      </c>
      <c r="AB76" s="5" t="str">
        <f>IFERROR(VLOOKUP(D76,'6月'!$H$3:$R$50,10,FALSE)&amp;"","")</f>
        <v/>
      </c>
      <c r="AC76" s="5" t="str">
        <f>IFERROR(VLOOKUP(D76,'6月'!$H$3:$R$50,11,FALSE)&amp;"","")</f>
        <v/>
      </c>
      <c r="AD76" s="389"/>
      <c r="AE76" s="390"/>
      <c r="AF76" s="19" t="str">
        <f>IFERROR(VLOOKUP(D76,'7月'!$H$3:$T$50,7,FALSE),"")</f>
        <v/>
      </c>
      <c r="AG76" s="5" t="str">
        <f>IFERROR(VLOOKUP(D76,'7月'!$H$3:$T$50,2,FALSE),"")</f>
        <v/>
      </c>
      <c r="AH76" s="5" t="str">
        <f>IFERROR(VLOOKUP(D76,'7月'!$H$3:$T$50,8,FALSE)&amp;"","")</f>
        <v/>
      </c>
      <c r="AI76" s="5" t="str">
        <f>IFERROR(VLOOKUP(D76,'7月'!$H$3:$R$50,9,FALSE)&amp;"","")</f>
        <v/>
      </c>
      <c r="AJ76" s="5" t="str">
        <f>IFERROR(VLOOKUP(D76,'7月'!$H$3:$R$50,10,FALSE)&amp;"","")</f>
        <v/>
      </c>
      <c r="AK76" s="5" t="str">
        <f>IFERROR(VLOOKUP(D76,'7月'!$H$3:$R$50,11,FALSE)&amp;"","")</f>
        <v/>
      </c>
      <c r="AL76" s="391"/>
      <c r="AM76" s="392"/>
      <c r="AN76" s="19">
        <f>IFERROR(VLOOKUP(D76,'8月'!$H$3:$T$50,7,FALSE),"")</f>
        <v>116</v>
      </c>
      <c r="AO76" s="5" t="str">
        <f>IFERROR(VLOOKUP(D76,'8月'!$H$3:$T$50,2,FALSE),"")</f>
        <v>Guest</v>
      </c>
      <c r="AP76" s="159" t="str">
        <f>IFERROR(VLOOKUP(D76,'8月'!$H$3:$T$50,8,FALSE)&amp;"","")</f>
        <v/>
      </c>
      <c r="AQ76" s="160" t="str">
        <f>IFERROR(VLOOKUP(D76,'8月'!$H$3:$R$50,9,FALSE)&amp;"","")</f>
        <v/>
      </c>
      <c r="AR76" s="160" t="str">
        <f>IFERROR(VLOOKUP(D76,'8月'!$H$3:$R$50,10,FALSE)&amp;"","")</f>
        <v/>
      </c>
      <c r="AS76" s="160" t="str">
        <f>IFERROR(VLOOKUP(D76,'8月'!$H$3:$R$50,11,FALSE)&amp;"","")</f>
        <v>L17</v>
      </c>
      <c r="AT76" s="389"/>
      <c r="AU76" s="390"/>
      <c r="AV76" s="19" t="str">
        <f>IFERROR(VLOOKUP(D76,'9月'!$H$3:$T$50,7,FALSE),"")</f>
        <v/>
      </c>
      <c r="AW76" s="5" t="str">
        <f>IFERROR(VLOOKUP(D76,'9月'!$H$3:$T$50,2,FALSE),"")</f>
        <v/>
      </c>
      <c r="AX76" s="5" t="str">
        <f>IFERROR(VLOOKUP(D76,'9月'!$H$3:$T$50,8,FALSE)&amp;"","")</f>
        <v/>
      </c>
      <c r="AY76" s="5" t="str">
        <f>IFERROR(VLOOKUP(D76,'9月'!$H$3:$R$50,9,FALSE)&amp;"","")</f>
        <v/>
      </c>
      <c r="AZ76" s="160" t="str">
        <f>IFERROR(VLOOKUP(D76,'9月'!$H$3:$R$50,10,FALSE)&amp;"","")</f>
        <v/>
      </c>
      <c r="BA76" s="160" t="str">
        <f>IFERROR(VLOOKUP(D76,'9月'!$H$3:$R$50,11,FALSE)&amp;"","")</f>
        <v/>
      </c>
      <c r="BB76" s="389"/>
      <c r="BC76" s="390"/>
      <c r="BD76" s="161">
        <f>IFERROR(VLOOKUP(D76,'10月'!$H$3:$T$50,7,FALSE),"")</f>
        <v>120</v>
      </c>
      <c r="BE76" s="102" t="str">
        <f>IFERROR(VLOOKUP(D76,'10月'!$H$3:$T$50,2,FALSE),"")</f>
        <v>Guest</v>
      </c>
      <c r="BF76" s="102" t="str">
        <f>IFERROR(VLOOKUP(D76,'10月'!$H$3:$T$50,8,FALSE)&amp;"","")</f>
        <v/>
      </c>
      <c r="BG76" s="102" t="str">
        <f>IFERROR(VLOOKUP(D76,'10月'!$H$3:$R$50,9,FALSE)&amp;"","")</f>
        <v/>
      </c>
      <c r="BH76" s="102" t="str">
        <f>IFERROR(VLOOKUP(D76,'10月'!$H$3:$R$50,10,FALSE)&amp;"","")</f>
        <v/>
      </c>
      <c r="BI76" s="102" t="str">
        <f>IFERROR(VLOOKUP(D76,'10月'!$H$3:$R$50,11,FALSE)&amp;"","")</f>
        <v/>
      </c>
      <c r="BJ76" s="160"/>
      <c r="BK76" s="394"/>
      <c r="BL76" s="393"/>
      <c r="BM76" s="126" t="str">
        <f t="shared" si="81"/>
        <v/>
      </c>
      <c r="BN76" s="127">
        <f t="shared" si="82"/>
        <v>121</v>
      </c>
      <c r="BO76" s="145">
        <f t="shared" si="83"/>
        <v>114</v>
      </c>
      <c r="BP76" s="145" t="str">
        <f t="shared" si="84"/>
        <v/>
      </c>
      <c r="BQ76" s="127">
        <f t="shared" si="85"/>
        <v>116</v>
      </c>
      <c r="BR76" s="127" t="str">
        <f t="shared" si="86"/>
        <v/>
      </c>
      <c r="BS76" s="130">
        <f t="shared" si="87"/>
        <v>120</v>
      </c>
      <c r="BT76" s="155">
        <f t="shared" si="91"/>
        <v>117.75</v>
      </c>
      <c r="BU76" s="128">
        <f t="shared" si="92"/>
        <v>29.737500000000001</v>
      </c>
      <c r="BV76" s="17"/>
      <c r="BW76" s="4"/>
      <c r="BX76" s="4"/>
    </row>
    <row r="77" spans="1:76" ht="20" customHeight="1">
      <c r="A77" s="4">
        <f t="shared" si="89"/>
        <v>11</v>
      </c>
      <c r="B77" s="133" t="s">
        <v>537</v>
      </c>
      <c r="C77" s="403" t="s">
        <v>527</v>
      </c>
      <c r="D77" s="133" t="s">
        <v>541</v>
      </c>
      <c r="E77" s="244" t="s">
        <v>236</v>
      </c>
      <c r="F77" s="79" t="s">
        <v>58</v>
      </c>
      <c r="G77" s="137"/>
      <c r="H77" s="19" t="str">
        <f>IFERROR(VLOOKUP(D77,'4月'!$H$3:$T$51,7,FALSE),"")</f>
        <v/>
      </c>
      <c r="I77" s="5" t="str">
        <f>IFERROR(VLOOKUP(D77,'4月'!$H$3:$T$51,2,FALSE),"")</f>
        <v/>
      </c>
      <c r="J77" s="5"/>
      <c r="K77" s="5" t="str">
        <f>IFERROR(VLOOKUP(D77,'4月'!$H$3:$R$49,9,FALSE)&amp;"","")</f>
        <v/>
      </c>
      <c r="L77" s="5" t="str">
        <f>IFERROR(VLOOKUP(D77,'4月'!$H$3:$R$49,10,FALSE)&amp;"","")</f>
        <v/>
      </c>
      <c r="M77" s="5" t="str">
        <f>IFERROR(VLOOKUP(D77,'4月'!$H$3:$R$49,11,FALSE)&amp;"","")</f>
        <v/>
      </c>
      <c r="N77" s="389"/>
      <c r="O77" s="389"/>
      <c r="P77" s="19">
        <f>IFERROR(VLOOKUP(D77,'5月'!$H$3:$T$50,7,FALSE),"")</f>
        <v>117</v>
      </c>
      <c r="Q77" s="26" t="str">
        <f>IFERROR(VLOOKUP(D77,'5月'!$H$3:$T$50,2,FALSE),"")</f>
        <v>Guest</v>
      </c>
      <c r="R77" s="5" t="str">
        <f>IFERROR(VLOOKUP(D77,'5月'!$H$3:$T$50,8,FALSE)&amp;"","")</f>
        <v/>
      </c>
      <c r="S77" s="5" t="str">
        <f>IFERROR(VLOOKUP(D77,'5月'!$H$3:$R$50,9,FALSE)&amp;"","")</f>
        <v/>
      </c>
      <c r="T77" s="5" t="str">
        <f>IFERROR(VLOOKUP(D77,'5月'!$H$3:$R$50,10,FALSE)&amp;"","")</f>
        <v/>
      </c>
      <c r="U77" s="5" t="str">
        <f>IFERROR(VLOOKUP(D77,'5月'!$H$3:$R$50,11,FALSE)&amp;"","")</f>
        <v/>
      </c>
      <c r="V77" s="389"/>
      <c r="W77" s="390"/>
      <c r="X77" s="19" t="str">
        <f>IFERROR(VLOOKUP(D77,'6月'!$H$3:$T$50,7,FALSE),"")</f>
        <v/>
      </c>
      <c r="Y77" s="26" t="str">
        <f>IFERROR(VLOOKUP(D77,'6月'!$H$3:$T$50,2,FALSE),"")</f>
        <v/>
      </c>
      <c r="Z77" s="5" t="str">
        <f>IFERROR(VLOOKUP(D77,'6月'!$H$3:$T$50,8,FALSE)&amp;"","")</f>
        <v/>
      </c>
      <c r="AA77" s="5" t="str">
        <f>IFERROR(VLOOKUP(D77,'6月'!$H$3:$R$50,9,FALSE)&amp;"","")</f>
        <v/>
      </c>
      <c r="AB77" s="5" t="str">
        <f>IFERROR(VLOOKUP(D77,'6月'!$H$3:$R$50,10,FALSE)&amp;"","")</f>
        <v/>
      </c>
      <c r="AC77" s="5" t="str">
        <f>IFERROR(VLOOKUP(D77,'6月'!$H$3:$R$50,11,FALSE)&amp;"","")</f>
        <v/>
      </c>
      <c r="AD77" s="389"/>
      <c r="AE77" s="390"/>
      <c r="AF77" s="19" t="str">
        <f>IFERROR(VLOOKUP(D77,'7月'!$H$3:$T$50,7,FALSE),"")</f>
        <v/>
      </c>
      <c r="AG77" s="5" t="str">
        <f>IFERROR(VLOOKUP(D77,'7月'!$H$3:$T$50,2,FALSE),"")</f>
        <v/>
      </c>
      <c r="AH77" s="5" t="str">
        <f>IFERROR(VLOOKUP(D77,'7月'!$H$3:$T$50,8,FALSE)&amp;"","")</f>
        <v/>
      </c>
      <c r="AI77" s="5" t="str">
        <f>IFERROR(VLOOKUP(D77,'7月'!$H$3:$R$50,9,FALSE)&amp;"","")</f>
        <v/>
      </c>
      <c r="AJ77" s="5" t="str">
        <f>IFERROR(VLOOKUP(D77,'7月'!$H$3:$R$50,10,FALSE)&amp;"","")</f>
        <v/>
      </c>
      <c r="AK77" s="5" t="str">
        <f>IFERROR(VLOOKUP(D77,'7月'!$H$3:$R$50,11,FALSE)&amp;"","")</f>
        <v/>
      </c>
      <c r="AL77" s="391"/>
      <c r="AM77" s="392"/>
      <c r="AN77" s="19" t="str">
        <f>IFERROR(VLOOKUP(D77,'8月'!$H$3:$T$50,7,FALSE),"")</f>
        <v/>
      </c>
      <c r="AO77" s="5" t="str">
        <f>IFERROR(VLOOKUP(D77,'8月'!$H$3:$T$50,2,FALSE),"")</f>
        <v/>
      </c>
      <c r="AP77" s="159" t="str">
        <f>IFERROR(VLOOKUP(D77,'8月'!$H$3:$T$50,8,FALSE)&amp;"","")</f>
        <v/>
      </c>
      <c r="AQ77" s="160" t="str">
        <f>IFERROR(VLOOKUP(D77,'8月'!$H$3:$R$50,9,FALSE)&amp;"","")</f>
        <v/>
      </c>
      <c r="AR77" s="160" t="str">
        <f>IFERROR(VLOOKUP(D77,'8月'!$H$3:$R$50,10,FALSE)&amp;"","")</f>
        <v/>
      </c>
      <c r="AS77" s="160" t="str">
        <f>IFERROR(VLOOKUP(D77,'8月'!$H$3:$R$50,11,FALSE)&amp;"","")</f>
        <v/>
      </c>
      <c r="AT77" s="389"/>
      <c r="AU77" s="390"/>
      <c r="AV77" s="19" t="str">
        <f>IFERROR(VLOOKUP(D77,'9月'!$H$3:$T$50,7,FALSE),"")</f>
        <v/>
      </c>
      <c r="AW77" s="5" t="str">
        <f>IFERROR(VLOOKUP(D77,'9月'!$H$3:$T$50,2,FALSE),"")</f>
        <v/>
      </c>
      <c r="AX77" s="5" t="str">
        <f>IFERROR(VLOOKUP(D77,'9月'!$H$3:$T$50,8,FALSE)&amp;"","")</f>
        <v/>
      </c>
      <c r="AY77" s="5" t="str">
        <f>IFERROR(VLOOKUP(D77,'9月'!$H$3:$R$50,9,FALSE)&amp;"","")</f>
        <v/>
      </c>
      <c r="AZ77" s="160" t="str">
        <f>IFERROR(VLOOKUP(D77,'9月'!$H$3:$R$50,10,FALSE)&amp;"","")</f>
        <v/>
      </c>
      <c r="BA77" s="160" t="str">
        <f>IFERROR(VLOOKUP(D77,'9月'!$H$3:$R$50,11,FALSE)&amp;"","")</f>
        <v/>
      </c>
      <c r="BB77" s="389"/>
      <c r="BC77" s="390"/>
      <c r="BD77" s="161" t="str">
        <f>IFERROR(VLOOKUP(D77,'10月'!$H$3:$T$50,7,FALSE),"")</f>
        <v/>
      </c>
      <c r="BE77" s="102" t="str">
        <f>IFERROR(VLOOKUP(D77,'10月'!$H$3:$T$50,2,FALSE),"")</f>
        <v/>
      </c>
      <c r="BF77" s="102" t="str">
        <f>IFERROR(VLOOKUP(D77,'10月'!$H$3:$T$50,8,FALSE)&amp;"","")</f>
        <v/>
      </c>
      <c r="BG77" s="102" t="str">
        <f>IFERROR(VLOOKUP(D77,'10月'!$H$3:$R$50,9,FALSE)&amp;"","")</f>
        <v/>
      </c>
      <c r="BH77" s="102" t="str">
        <f>IFERROR(VLOOKUP(D77,'10月'!$H$3:$R$50,10,FALSE)&amp;"","")</f>
        <v/>
      </c>
      <c r="BI77" s="102" t="str">
        <f>IFERROR(VLOOKUP(D77,'10月'!$H$3:$R$50,11,FALSE)&amp;"","")</f>
        <v/>
      </c>
      <c r="BJ77" s="160"/>
      <c r="BK77" s="394"/>
      <c r="BL77" s="393"/>
      <c r="BM77" s="126" t="str">
        <f t="shared" si="81"/>
        <v/>
      </c>
      <c r="BN77" s="127">
        <f t="shared" si="82"/>
        <v>117</v>
      </c>
      <c r="BO77" s="145" t="str">
        <f t="shared" si="83"/>
        <v/>
      </c>
      <c r="BP77" s="145" t="str">
        <f t="shared" si="84"/>
        <v/>
      </c>
      <c r="BQ77" s="127" t="str">
        <f t="shared" si="85"/>
        <v/>
      </c>
      <c r="BR77" s="127" t="str">
        <f t="shared" si="86"/>
        <v/>
      </c>
      <c r="BS77" s="130" t="str">
        <f t="shared" si="87"/>
        <v/>
      </c>
      <c r="BT77" s="155">
        <f t="shared" si="91"/>
        <v>117</v>
      </c>
      <c r="BU77" s="128" t="s">
        <v>774</v>
      </c>
      <c r="BV77" s="17"/>
      <c r="BW77" s="4"/>
      <c r="BX77" s="4"/>
    </row>
    <row r="78" spans="1:76" ht="20">
      <c r="A78" s="4">
        <f t="shared" si="89"/>
        <v>12</v>
      </c>
      <c r="B78" s="101" t="s">
        <v>708</v>
      </c>
      <c r="C78" s="99" t="s">
        <v>701</v>
      </c>
      <c r="D78" s="142" t="s">
        <v>705</v>
      </c>
      <c r="E78" s="244" t="s">
        <v>236</v>
      </c>
      <c r="F78" s="100" t="s">
        <v>58</v>
      </c>
      <c r="G78" s="147"/>
      <c r="H78" s="19" t="str">
        <f>IFERROR(VLOOKUP(D78,'4月'!$H$3:$T$51,7,FALSE),"")</f>
        <v/>
      </c>
      <c r="I78" s="5" t="str">
        <f>IFERROR(VLOOKUP(D78,'4月'!$H$3:$T$51,2,FALSE),"")</f>
        <v/>
      </c>
      <c r="J78" s="5"/>
      <c r="K78" s="5" t="str">
        <f>IFERROR(VLOOKUP(D78,'4月'!$H$3:$R$49,9,FALSE)&amp;"","")</f>
        <v/>
      </c>
      <c r="L78" s="5" t="str">
        <f>IFERROR(VLOOKUP(D78,'4月'!$H$3:$R$49,10,FALSE)&amp;"","")</f>
        <v/>
      </c>
      <c r="M78" s="5" t="str">
        <f>IFERROR(VLOOKUP(D78,'4月'!$H$3:$R$49,11,FALSE)&amp;"","")</f>
        <v/>
      </c>
      <c r="N78" s="389"/>
      <c r="O78" s="389"/>
      <c r="P78" s="19" t="str">
        <f>IFERROR(VLOOKUP(D78,'5月'!$H$3:$T$50,7,FALSE),"")</f>
        <v/>
      </c>
      <c r="Q78" s="26" t="str">
        <f>IFERROR(VLOOKUP(D78,'5月'!$H$3:$T$50,2,FALSE),"")</f>
        <v/>
      </c>
      <c r="R78" s="5" t="str">
        <f>IFERROR(VLOOKUP(D78,'5月'!$H$3:$T$50,8,FALSE)&amp;"","")</f>
        <v/>
      </c>
      <c r="S78" s="5" t="str">
        <f>IFERROR(VLOOKUP(D78,'5月'!$H$3:$R$50,9,FALSE)&amp;"","")</f>
        <v/>
      </c>
      <c r="T78" s="5" t="str">
        <f>IFERROR(VLOOKUP(D78,'5月'!$H$3:$R$50,10,FALSE)&amp;"","")</f>
        <v/>
      </c>
      <c r="U78" s="5" t="str">
        <f>IFERROR(VLOOKUP(D78,'5月'!$H$3:$R$50,11,FALSE)&amp;"","")</f>
        <v/>
      </c>
      <c r="V78" s="389"/>
      <c r="W78" s="390"/>
      <c r="X78" s="19" t="str">
        <f>IFERROR(VLOOKUP(D78,'6月'!$H$3:$T$50,7,FALSE),"")</f>
        <v/>
      </c>
      <c r="Y78" s="26" t="str">
        <f>IFERROR(VLOOKUP(D78,'6月'!$H$3:$T$50,2,FALSE),"")</f>
        <v/>
      </c>
      <c r="Z78" s="5" t="str">
        <f>IFERROR(VLOOKUP(D78,'6月'!$H$3:$T$50,8,FALSE)&amp;"","")</f>
        <v/>
      </c>
      <c r="AA78" s="5" t="str">
        <f>IFERROR(VLOOKUP(D78,'6月'!$H$3:$R$50,9,FALSE)&amp;"","")</f>
        <v/>
      </c>
      <c r="AB78" s="5" t="str">
        <f>IFERROR(VLOOKUP(D78,'6月'!$H$3:$R$50,10,FALSE)&amp;"","")</f>
        <v/>
      </c>
      <c r="AC78" s="5" t="str">
        <f>IFERROR(VLOOKUP(D78,'6月'!$H$3:$R$50,11,FALSE)&amp;"","")</f>
        <v/>
      </c>
      <c r="AD78" s="389"/>
      <c r="AE78" s="390"/>
      <c r="AF78" s="19" t="str">
        <f>IFERROR(VLOOKUP(D78,'7月'!$H$3:$T$50,7,FALSE),"")</f>
        <v/>
      </c>
      <c r="AG78" s="5" t="str">
        <f>IFERROR(VLOOKUP(D78,'7月'!$H$3:$T$50,2,FALSE),"")</f>
        <v/>
      </c>
      <c r="AH78" s="5" t="str">
        <f>IFERROR(VLOOKUP(D78,'7月'!$H$3:$T$50,8,FALSE)&amp;"","")</f>
        <v/>
      </c>
      <c r="AI78" s="5" t="str">
        <f>IFERROR(VLOOKUP(D78,'7月'!$H$3:$R$50,9,FALSE)&amp;"","")</f>
        <v/>
      </c>
      <c r="AJ78" s="5" t="str">
        <f>IFERROR(VLOOKUP(D78,'7月'!$H$3:$R$50,10,FALSE)&amp;"","")</f>
        <v/>
      </c>
      <c r="AK78" s="5" t="str">
        <f>IFERROR(VLOOKUP(D78,'7月'!$H$3:$R$50,11,FALSE)&amp;"","")</f>
        <v/>
      </c>
      <c r="AL78" s="391"/>
      <c r="AM78" s="392"/>
      <c r="AN78" s="19">
        <f>IFERROR(VLOOKUP(D78,'8月'!$H$3:$T$50,7,FALSE),"")</f>
        <v>120</v>
      </c>
      <c r="AO78" s="5" t="str">
        <f>IFERROR(VLOOKUP(D78,'8月'!$H$3:$T$50,2,FALSE),"")</f>
        <v>Guest</v>
      </c>
      <c r="AP78" s="159" t="str">
        <f>IFERROR(VLOOKUP(D78,'8月'!$H$3:$T$50,8,FALSE)&amp;"","")</f>
        <v/>
      </c>
      <c r="AQ78" s="160" t="str">
        <f>IFERROR(VLOOKUP(D78,'8月'!$H$3:$R$50,9,FALSE)&amp;"","")</f>
        <v/>
      </c>
      <c r="AR78" s="160" t="str">
        <f>IFERROR(VLOOKUP(D78,'8月'!$H$3:$R$50,10,FALSE)&amp;"","")</f>
        <v/>
      </c>
      <c r="AS78" s="160" t="str">
        <f>IFERROR(VLOOKUP(D78,'8月'!$H$3:$R$50,11,FALSE)&amp;"","")</f>
        <v/>
      </c>
      <c r="AT78" s="389"/>
      <c r="AU78" s="390"/>
      <c r="AV78" s="19" t="str">
        <f>IFERROR(VLOOKUP(D78,'9月'!$H$3:$T$50,7,FALSE),"")</f>
        <v/>
      </c>
      <c r="AW78" s="5" t="str">
        <f>IFERROR(VLOOKUP(D78,'9月'!$H$3:$T$50,2,FALSE),"")</f>
        <v/>
      </c>
      <c r="AX78" s="5" t="str">
        <f>IFERROR(VLOOKUP(D78,'9月'!$H$3:$T$50,8,FALSE)&amp;"","")</f>
        <v/>
      </c>
      <c r="AY78" s="5" t="str">
        <f>IFERROR(VLOOKUP(D78,'9月'!$H$3:$R$50,9,FALSE)&amp;"","")</f>
        <v/>
      </c>
      <c r="AZ78" s="160" t="str">
        <f>IFERROR(VLOOKUP(D78,'9月'!$H$3:$R$50,10,FALSE)&amp;"","")</f>
        <v/>
      </c>
      <c r="BA78" s="160" t="str">
        <f>IFERROR(VLOOKUP(D78,'9月'!$H$3:$R$50,11,FALSE)&amp;"","")</f>
        <v/>
      </c>
      <c r="BB78" s="389"/>
      <c r="BC78" s="390"/>
      <c r="BD78" s="161">
        <f>IFERROR(VLOOKUP(D78,'10月'!$H$3:$T$50,7,FALSE),"")</f>
        <v>117</v>
      </c>
      <c r="BE78" s="102" t="str">
        <f>IFERROR(VLOOKUP(D78,'10月'!$H$3:$T$50,2,FALSE),"")</f>
        <v>Guest</v>
      </c>
      <c r="BF78" s="102" t="str">
        <f>IFERROR(VLOOKUP(D78,'10月'!$H$3:$T$50,8,FALSE)&amp;"","")</f>
        <v/>
      </c>
      <c r="BG78" s="102" t="str">
        <f>IFERROR(VLOOKUP(D78,'10月'!$H$3:$R$50,9,FALSE)&amp;"","")</f>
        <v/>
      </c>
      <c r="BH78" s="102" t="str">
        <f>IFERROR(VLOOKUP(D78,'10月'!$H$3:$R$50,10,FALSE)&amp;"","")</f>
        <v/>
      </c>
      <c r="BI78" s="102" t="str">
        <f>IFERROR(VLOOKUP(D78,'10月'!$H$3:$R$50,11,FALSE)&amp;"","")</f>
        <v/>
      </c>
      <c r="BJ78" s="160"/>
      <c r="BK78" s="394"/>
      <c r="BL78" s="393"/>
      <c r="BM78" s="126" t="str">
        <f t="shared" si="81"/>
        <v/>
      </c>
      <c r="BN78" s="127" t="str">
        <f t="shared" si="82"/>
        <v/>
      </c>
      <c r="BO78" s="145" t="str">
        <f t="shared" si="83"/>
        <v/>
      </c>
      <c r="BP78" s="145" t="str">
        <f t="shared" si="84"/>
        <v/>
      </c>
      <c r="BQ78" s="127">
        <f t="shared" si="85"/>
        <v>120</v>
      </c>
      <c r="BR78" s="127" t="str">
        <f t="shared" si="86"/>
        <v/>
      </c>
      <c r="BS78" s="130">
        <f t="shared" si="87"/>
        <v>117</v>
      </c>
      <c r="BT78" s="155">
        <f t="shared" si="91"/>
        <v>118.5</v>
      </c>
      <c r="BU78" s="128">
        <f t="shared" si="92"/>
        <v>30.225000000000001</v>
      </c>
      <c r="BV78" s="17"/>
      <c r="BW78" s="16"/>
      <c r="BX78" s="4"/>
    </row>
    <row r="79" spans="1:76" ht="20" hidden="1">
      <c r="A79" s="4">
        <f t="shared" si="89"/>
        <v>13</v>
      </c>
      <c r="B79" s="149"/>
      <c r="C79" s="149"/>
      <c r="D79" s="150"/>
      <c r="E79" s="124"/>
      <c r="F79" s="100" t="s">
        <v>58</v>
      </c>
      <c r="G79" s="26"/>
      <c r="H79" s="19" t="str">
        <f>IFERROR(VLOOKUP(D79,'4月'!$H$3:$T$51,7,FALSE),"")</f>
        <v/>
      </c>
      <c r="I79" s="5" t="str">
        <f>IFERROR(VLOOKUP(D79,'4月'!$H$3:$T$51,2,FALSE),"")</f>
        <v/>
      </c>
      <c r="J79" s="5"/>
      <c r="K79" s="5" t="str">
        <f>IFERROR(VLOOKUP(D79,'4月'!$H$3:$R$49,9,FALSE)&amp;"","")</f>
        <v/>
      </c>
      <c r="L79" s="5" t="str">
        <f>IFERROR(VLOOKUP(D79,'4月'!$H$3:$R$49,10,FALSE)&amp;"","")</f>
        <v/>
      </c>
      <c r="M79" s="5" t="str">
        <f>IFERROR(VLOOKUP(D79,'4月'!$H$3:$R$49,11,FALSE)&amp;"","")</f>
        <v/>
      </c>
      <c r="N79" s="389"/>
      <c r="O79" s="389"/>
      <c r="P79" s="19" t="str">
        <f>IFERROR(VLOOKUP(D79,'5月'!$H$3:$T$50,7,FALSE),"")</f>
        <v/>
      </c>
      <c r="Q79" s="26" t="str">
        <f>IFERROR(VLOOKUP(D79,'5月'!$H$3:$T$50,2,FALSE),"")</f>
        <v/>
      </c>
      <c r="R79" s="5" t="str">
        <f>IFERROR(VLOOKUP(D79,'5月'!$H$3:$T$50,8,FALSE)&amp;"","")</f>
        <v/>
      </c>
      <c r="S79" s="5" t="str">
        <f>IFERROR(VLOOKUP(D79,'5月'!$H$3:$R$50,9,FALSE)&amp;"","")</f>
        <v/>
      </c>
      <c r="T79" s="5" t="str">
        <f>IFERROR(VLOOKUP(D79,'5月'!$H$3:$R$50,10,FALSE)&amp;"","")</f>
        <v/>
      </c>
      <c r="U79" s="5" t="str">
        <f>IFERROR(VLOOKUP(D79,'5月'!$H$3:$R$50,11,FALSE)&amp;"","")</f>
        <v/>
      </c>
      <c r="V79" s="389"/>
      <c r="W79" s="390"/>
      <c r="X79" s="19" t="str">
        <f>IFERROR(VLOOKUP(D79,#REF!,6,FALSE)&amp;"","")</f>
        <v/>
      </c>
      <c r="Y79" s="5" t="str">
        <f>IFERROR(VLOOKUP(D79,#REF!,3,FALSE)&amp;"","")</f>
        <v/>
      </c>
      <c r="Z79" s="5" t="str">
        <f>IFERROR(VLOOKUP(D79,#REF!,7,FALSE)&amp;"","")</f>
        <v/>
      </c>
      <c r="AA79" s="5" t="str">
        <f>IFERROR(VLOOKUP(D79,#REF!,9,FALSE)&amp;"","")</f>
        <v/>
      </c>
      <c r="AB79" s="5" t="str">
        <f>IFERROR(VLOOKUP(D79,#REF!,10,FALSE)&amp;"","")</f>
        <v/>
      </c>
      <c r="AC79" s="5" t="str">
        <f>IFERROR(VLOOKUP(D79,#REF!,11,FALSE)&amp;"","")</f>
        <v/>
      </c>
      <c r="AD79" s="5"/>
      <c r="AE79" s="158"/>
      <c r="AF79" s="19" t="str">
        <f>IFERROR(VLOOKUP(D79,'7月'!$H$3:$T$50,7,FALSE),"")</f>
        <v/>
      </c>
      <c r="AG79" s="5" t="str">
        <f>IFERROR(VLOOKUP(D79,'7月'!$H$3:$T$50,2,FALSE),"")</f>
        <v/>
      </c>
      <c r="AH79" s="5" t="str">
        <f>IFERROR(VLOOKUP(D79,'7月'!$H$3:$T$50,8,FALSE)&amp;"","")</f>
        <v/>
      </c>
      <c r="AI79" s="5" t="str">
        <f>IFERROR(VLOOKUP(D79,'7月'!$H$3:$R$50,9,FALSE)&amp;"","")</f>
        <v/>
      </c>
      <c r="AJ79" s="5" t="str">
        <f>IFERROR(VLOOKUP(D79,'7月'!$H$3:$R$50,10,FALSE)&amp;"","")</f>
        <v/>
      </c>
      <c r="AK79" s="5" t="str">
        <f>IFERROR(VLOOKUP(D79,'7月'!$H$3:$R$50,11,FALSE)&amp;"","")</f>
        <v/>
      </c>
      <c r="AL79" s="391"/>
      <c r="AM79" s="392"/>
      <c r="AN79" s="19" t="str">
        <f>IFERROR(VLOOKUP(D79,'8月'!$H$3:$T$50,7,FALSE),"")</f>
        <v/>
      </c>
      <c r="AO79" s="5" t="str">
        <f>IFERROR(VLOOKUP(D79,'8月'!$H$3:$T$50,2,FALSE),"")</f>
        <v/>
      </c>
      <c r="AP79" s="159" t="str">
        <f>IFERROR(VLOOKUP(D79,'8月'!$H$3:$T$50,8,FALSE)&amp;"","")</f>
        <v/>
      </c>
      <c r="AQ79" s="160" t="str">
        <f>IFERROR(VLOOKUP(D79,'8月'!$H$3:$R$50,9,FALSE)&amp;"","")</f>
        <v/>
      </c>
      <c r="AR79" s="160" t="str">
        <f>IFERROR(VLOOKUP(D79,'8月'!$H$3:$R$50,10,FALSE)&amp;"","")</f>
        <v/>
      </c>
      <c r="AS79" s="160" t="str">
        <f>IFERROR(VLOOKUP(D79,'8月'!$H$3:$R$50,11,FALSE)&amp;"","")</f>
        <v/>
      </c>
      <c r="AT79" s="389"/>
      <c r="AU79" s="390"/>
      <c r="AV79" s="19" t="str">
        <f>IFERROR(VLOOKUP(D79,'9月'!$H$3:$T$50,7,FALSE),"")</f>
        <v/>
      </c>
      <c r="AW79" s="5" t="str">
        <f>IFERROR(VLOOKUP(D79,'9月'!$H$3:$T$50,2,FALSE),"")</f>
        <v/>
      </c>
      <c r="AX79" s="5" t="str">
        <f>IFERROR(VLOOKUP(D79,'9月'!$H$3:$T$50,8,FALSE)&amp;"","")</f>
        <v/>
      </c>
      <c r="AY79" s="5" t="str">
        <f>IFERROR(VLOOKUP(D79,'9月'!$H$3:$R$50,9,FALSE)&amp;"","")</f>
        <v/>
      </c>
      <c r="AZ79" s="160" t="str">
        <f>IFERROR(VLOOKUP(D79,'9月'!$H$3:$R$50,10,FALSE)&amp;"","")</f>
        <v/>
      </c>
      <c r="BA79" s="160" t="str">
        <f>IFERROR(VLOOKUP(D79,'9月'!$H$3:$R$50,11,FALSE)&amp;"","")</f>
        <v/>
      </c>
      <c r="BB79" s="5"/>
      <c r="BC79" s="158"/>
      <c r="BD79" s="161" t="str">
        <f>IFERROR(VLOOKUP(D79,#REF!,6,FALSE)&amp;"","")</f>
        <v/>
      </c>
      <c r="BE79" s="102" t="str">
        <f>IFERROR(VLOOKUP(D79,#REF!,3,FALSE)&amp;"","")</f>
        <v/>
      </c>
      <c r="BF79" s="102" t="str">
        <f>IFERROR(VLOOKUP(D79,#REF!,7,FALSE)&amp;"","")</f>
        <v/>
      </c>
      <c r="BG79" s="102" t="str">
        <f>IFERROR(VLOOKUP(D79,#REF!,9,FALSE)&amp;"","")</f>
        <v/>
      </c>
      <c r="BH79" s="102" t="str">
        <f>IFERROR(VLOOKUP(D79,#REF!,10,FALSE)&amp;"","")</f>
        <v/>
      </c>
      <c r="BI79" s="102" t="str">
        <f>IFERROR(VLOOKUP(D79,#REF!,11,FALSE)&amp;"","")</f>
        <v/>
      </c>
      <c r="BJ79" s="160"/>
      <c r="BK79" s="394"/>
      <c r="BL79" s="393"/>
      <c r="BM79" s="129"/>
      <c r="BN79" s="127" t="str">
        <f t="shared" ref="BN79:BN80" si="93">P79</f>
        <v/>
      </c>
      <c r="BO79" s="145" t="str">
        <f t="shared" ref="BO79:BO80" si="94">X79</f>
        <v/>
      </c>
      <c r="BP79" s="130"/>
      <c r="BQ79" s="127" t="str">
        <f t="shared" ref="BQ79:BQ80" si="95">AN79</f>
        <v/>
      </c>
      <c r="BR79" s="127" t="str">
        <f t="shared" ref="BR79:BR80" si="96">AV79</f>
        <v/>
      </c>
      <c r="BS79" s="130" t="str">
        <f t="shared" si="87"/>
        <v/>
      </c>
      <c r="BT79" s="155" t="str">
        <f t="shared" si="91"/>
        <v>-</v>
      </c>
      <c r="BU79" s="128" t="str">
        <f t="shared" si="92"/>
        <v>-</v>
      </c>
      <c r="BV79" s="17"/>
      <c r="BW79" s="4"/>
      <c r="BX79" s="4"/>
    </row>
    <row r="80" spans="1:76" ht="20" hidden="1">
      <c r="A80" s="4">
        <f t="shared" si="89"/>
        <v>14</v>
      </c>
      <c r="B80" s="149"/>
      <c r="C80" s="149"/>
      <c r="D80" s="149"/>
      <c r="E80" s="124"/>
      <c r="F80" s="100" t="s">
        <v>58</v>
      </c>
      <c r="G80" s="26"/>
      <c r="H80" s="19" t="str">
        <f>IFERROR(VLOOKUP(D80,'4月'!$H$3:$T$51,7,FALSE),"")</f>
        <v/>
      </c>
      <c r="I80" s="5" t="str">
        <f>IFERROR(VLOOKUP(D80,'4月'!$H$3:$T$51,2,FALSE),"")</f>
        <v/>
      </c>
      <c r="J80" s="5"/>
      <c r="K80" s="5" t="str">
        <f>IFERROR(VLOOKUP(D80,'4月'!$H$3:$R$49,9,FALSE)&amp;"","")</f>
        <v/>
      </c>
      <c r="L80" s="5" t="str">
        <f>IFERROR(VLOOKUP(D80,'4月'!$H$3:$R$49,10,FALSE)&amp;"","")</f>
        <v/>
      </c>
      <c r="M80" s="5" t="str">
        <f>IFERROR(VLOOKUP(D80,'4月'!$H$3:$R$49,11,FALSE)&amp;"","")</f>
        <v/>
      </c>
      <c r="N80" s="389"/>
      <c r="O80" s="389"/>
      <c r="P80" s="19" t="str">
        <f>IFERROR(VLOOKUP(D80,'5月'!$H$3:$T$50,7,FALSE),"")</f>
        <v/>
      </c>
      <c r="Q80" s="26" t="str">
        <f>IFERROR(VLOOKUP(D80,'5月'!$H$3:$T$50,2,FALSE),"")</f>
        <v/>
      </c>
      <c r="R80" s="5" t="str">
        <f>IFERROR(VLOOKUP(D80,'5月'!$H$3:$T$50,8,FALSE)&amp;"","")</f>
        <v/>
      </c>
      <c r="S80" s="5" t="str">
        <f>IFERROR(VLOOKUP(D80,'5月'!$H$3:$R$50,9,FALSE)&amp;"","")</f>
        <v/>
      </c>
      <c r="T80" s="5" t="str">
        <f>IFERROR(VLOOKUP(D80,'5月'!$H$3:$R$50,10,FALSE)&amp;"","")</f>
        <v/>
      </c>
      <c r="U80" s="5" t="str">
        <f>IFERROR(VLOOKUP(D80,'5月'!$H$3:$R$50,11,FALSE)&amp;"","")</f>
        <v/>
      </c>
      <c r="V80" s="389"/>
      <c r="W80" s="390"/>
      <c r="X80" s="19" t="str">
        <f>IFERROR(VLOOKUP(D80,#REF!,6,FALSE)&amp;"","")</f>
        <v/>
      </c>
      <c r="Y80" s="5" t="str">
        <f>IFERROR(VLOOKUP(D80,#REF!,3,FALSE)&amp;"","")</f>
        <v/>
      </c>
      <c r="Z80" s="5" t="str">
        <f>IFERROR(VLOOKUP(D80,#REF!,7,FALSE)&amp;"","")</f>
        <v/>
      </c>
      <c r="AA80" s="5" t="str">
        <f>IFERROR(VLOOKUP(D80,#REF!,9,FALSE)&amp;"","")</f>
        <v/>
      </c>
      <c r="AB80" s="5" t="str">
        <f>IFERROR(VLOOKUP(D80,#REF!,10,FALSE)&amp;"","")</f>
        <v/>
      </c>
      <c r="AC80" s="5" t="str">
        <f>IFERROR(VLOOKUP(D80,#REF!,11,FALSE)&amp;"","")</f>
        <v/>
      </c>
      <c r="AD80" s="5"/>
      <c r="AE80" s="158"/>
      <c r="AF80" s="19" t="str">
        <f>IFERROR(VLOOKUP(D80,'7月'!$H$3:$T$50,7,FALSE),"")</f>
        <v/>
      </c>
      <c r="AG80" s="5" t="str">
        <f>IFERROR(VLOOKUP(D80,'7月'!$H$3:$T$50,2,FALSE),"")</f>
        <v/>
      </c>
      <c r="AH80" s="5" t="str">
        <f>IFERROR(VLOOKUP(D80,'7月'!$H$3:$T$50,8,FALSE)&amp;"","")</f>
        <v/>
      </c>
      <c r="AI80" s="5" t="str">
        <f>IFERROR(VLOOKUP(D80,'7月'!$H$3:$R$50,9,FALSE)&amp;"","")</f>
        <v/>
      </c>
      <c r="AJ80" s="5" t="str">
        <f>IFERROR(VLOOKUP(D80,'7月'!$H$3:$R$50,10,FALSE)&amp;"","")</f>
        <v/>
      </c>
      <c r="AK80" s="5" t="str">
        <f>IFERROR(VLOOKUP(D80,'7月'!$H$3:$R$50,11,FALSE)&amp;"","")</f>
        <v/>
      </c>
      <c r="AL80" s="391"/>
      <c r="AM80" s="392"/>
      <c r="AN80" s="19" t="str">
        <f>IFERROR(VLOOKUP(D80,'8月'!$H$3:$T$50,7,FALSE),"")</f>
        <v/>
      </c>
      <c r="AO80" s="5" t="str">
        <f>IFERROR(VLOOKUP(D80,'8月'!$H$3:$T$50,2,FALSE),"")</f>
        <v/>
      </c>
      <c r="AP80" s="159" t="str">
        <f>IFERROR(VLOOKUP(D80,'8月'!$H$3:$T$50,8,FALSE)&amp;"","")</f>
        <v/>
      </c>
      <c r="AQ80" s="160" t="str">
        <f>IFERROR(VLOOKUP(D80,'8月'!$H$3:$R$50,9,FALSE)&amp;"","")</f>
        <v/>
      </c>
      <c r="AR80" s="160" t="str">
        <f>IFERROR(VLOOKUP(D80,'8月'!$H$3:$R$50,10,FALSE)&amp;"","")</f>
        <v/>
      </c>
      <c r="AS80" s="160" t="str">
        <f>IFERROR(VLOOKUP(D80,'8月'!$H$3:$R$50,11,FALSE)&amp;"","")</f>
        <v/>
      </c>
      <c r="AT80" s="389"/>
      <c r="AU80" s="390"/>
      <c r="AV80" s="19" t="str">
        <f>IFERROR(VLOOKUP(D80,'9月'!$H$3:$T$50,7,FALSE),"")</f>
        <v/>
      </c>
      <c r="AW80" s="5" t="str">
        <f>IFERROR(VLOOKUP(D80,'9月'!$H$3:$T$50,2,FALSE),"")</f>
        <v/>
      </c>
      <c r="AX80" s="5" t="str">
        <f>IFERROR(VLOOKUP(D80,'9月'!$H$3:$T$50,8,FALSE)&amp;"","")</f>
        <v/>
      </c>
      <c r="AY80" s="5" t="str">
        <f>IFERROR(VLOOKUP(D80,'9月'!$H$3:$R$50,9,FALSE)&amp;"","")</f>
        <v/>
      </c>
      <c r="AZ80" s="160" t="str">
        <f>IFERROR(VLOOKUP(D80,'9月'!$H$3:$R$50,10,FALSE)&amp;"","")</f>
        <v/>
      </c>
      <c r="BA80" s="160" t="str">
        <f>IFERROR(VLOOKUP(D80,'9月'!$H$3:$R$50,11,FALSE)&amp;"","")</f>
        <v/>
      </c>
      <c r="BB80" s="5"/>
      <c r="BC80" s="158"/>
      <c r="BD80" s="161" t="str">
        <f>IFERROR(VLOOKUP(D80,#REF!,6,FALSE)&amp;"","")</f>
        <v/>
      </c>
      <c r="BE80" s="102" t="str">
        <f>IFERROR(VLOOKUP(D80,#REF!,3,FALSE)&amp;"","")</f>
        <v/>
      </c>
      <c r="BF80" s="102" t="str">
        <f>IFERROR(VLOOKUP(D80,#REF!,7,FALSE)&amp;"","")</f>
        <v/>
      </c>
      <c r="BG80" s="102" t="str">
        <f>IFERROR(VLOOKUP(D80,#REF!,9,FALSE)&amp;"","")</f>
        <v/>
      </c>
      <c r="BH80" s="102" t="str">
        <f>IFERROR(VLOOKUP(D80,#REF!,10,FALSE)&amp;"","")</f>
        <v/>
      </c>
      <c r="BI80" s="102" t="str">
        <f>IFERROR(VLOOKUP(D80,#REF!,11,FALSE)&amp;"","")</f>
        <v/>
      </c>
      <c r="BJ80" s="160"/>
      <c r="BK80" s="394"/>
      <c r="BL80" s="393"/>
      <c r="BM80" s="129"/>
      <c r="BN80" s="127" t="str">
        <f t="shared" si="93"/>
        <v/>
      </c>
      <c r="BO80" s="145" t="str">
        <f t="shared" si="94"/>
        <v/>
      </c>
      <c r="BP80" s="130"/>
      <c r="BQ80" s="127" t="str">
        <f t="shared" si="95"/>
        <v/>
      </c>
      <c r="BR80" s="127" t="str">
        <f t="shared" si="96"/>
        <v/>
      </c>
      <c r="BS80" s="130" t="str">
        <f t="shared" si="87"/>
        <v/>
      </c>
      <c r="BT80" s="155" t="str">
        <f t="shared" ref="BT80" si="97">IFERROR(AVERAGE(BM80,BN80,BO80,BP80,BQ80,BR80,BS80),"-")</f>
        <v>-</v>
      </c>
      <c r="BU80" s="128" t="str">
        <f t="shared" si="92"/>
        <v>-</v>
      </c>
      <c r="BV80" s="17"/>
      <c r="BW80" s="4"/>
      <c r="BX80" s="4"/>
    </row>
    <row r="81" spans="1:76">
      <c r="BN81" s="4"/>
      <c r="BV81" s="17"/>
      <c r="BW81" s="4"/>
      <c r="BX81" s="4"/>
    </row>
    <row r="82" spans="1:76">
      <c r="A82" s="6"/>
      <c r="BN82" s="4"/>
      <c r="BV82" s="17"/>
      <c r="BW82" s="4"/>
      <c r="BX82" s="4"/>
    </row>
    <row r="83" spans="1:76">
      <c r="A83" s="6"/>
      <c r="BN83" s="4"/>
      <c r="BV83" s="17"/>
      <c r="BW83" s="4"/>
      <c r="BX83" s="4"/>
    </row>
    <row r="84" spans="1:76">
      <c r="BN84" s="4"/>
    </row>
  </sheetData>
  <sortState xmlns:xlrd2="http://schemas.microsoft.com/office/spreadsheetml/2017/richdata2" ref="B71:E77">
    <sortCondition ref="B71:B77"/>
  </sortState>
  <mergeCells count="7">
    <mergeCell ref="AF2:AM2"/>
    <mergeCell ref="AN2:AU2"/>
    <mergeCell ref="AV2:BC2"/>
    <mergeCell ref="BD2:BK2"/>
    <mergeCell ref="H2:O2"/>
    <mergeCell ref="P2:W2"/>
    <mergeCell ref="X2:AE2"/>
  </mergeCells>
  <phoneticPr fontId="13"/>
  <conditionalFormatting sqref="E4:E99">
    <cfRule type="containsText" dxfId="4" priority="1" operator="containsText" text="White">
      <formula>NOT(ISERROR(SEARCH("White",E4)))</formula>
    </cfRule>
    <cfRule type="containsText" dxfId="3" priority="486" operator="containsText" text="Green">
      <formula>NOT(ISERROR(SEARCH("Green",E4)))</formula>
    </cfRule>
    <cfRule type="containsText" dxfId="2" priority="487" operator="containsText" text="Blue">
      <formula>NOT(ISERROR(SEARCH("Blue",E4)))</formula>
    </cfRule>
    <cfRule type="containsText" dxfId="1" priority="488" operator="containsText" text="Gold">
      <formula>NOT(ISERROR(SEARCH("Gold",E4)))</formula>
    </cfRule>
    <cfRule type="containsText" dxfId="0" priority="489" operator="containsText" text="Black">
      <formula>NOT(ISERROR(SEARCH("Black",E4)))</formula>
    </cfRule>
  </conditionalFormatting>
  <dataValidations count="4">
    <dataValidation type="list" allowBlank="1" showInputMessage="1" sqref="E61:E65" xr:uid="{15E9A17F-F085-4E16-AEE3-2FDBB9EAD2C3}">
      <formula1>$AB$4:$AB$9</formula1>
    </dataValidation>
    <dataValidation type="list" allowBlank="1" showInputMessage="1" sqref="E61" xr:uid="{269AD6E2-7C2A-4D81-873D-1791BA2E7925}">
      <formula1>$AC$4:$AC$9</formula1>
    </dataValidation>
    <dataValidation type="list" allowBlank="1" showInputMessage="1" sqref="E59:E60 E35 E69:E70 E72 E79:E80" xr:uid="{0DB5E152-1FC4-4B1B-83D0-6560CB41C9FF}">
      <formula1>"Green,White,Blue,Gold,Black"</formula1>
    </dataValidation>
    <dataValidation type="list" allowBlank="1" showInputMessage="1" sqref="E4:E58 E67:E78" xr:uid="{78708B15-B922-4550-9303-A4BCE43870C9}">
      <formula1>"Green,White,Blue,Gold,Black,未回答"</formula1>
    </dataValidation>
  </dataValidations>
  <pageMargins left="0.25" right="0.25" top="0.75" bottom="0.75" header="0.3" footer="0.3"/>
  <pageSetup fitToWidth="2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72CFB-5937-4277-8669-E608221FDEB1}">
  <sheetPr>
    <pageSetUpPr fitToPage="1"/>
  </sheetPr>
  <dimension ref="A1:AE75"/>
  <sheetViews>
    <sheetView showGridLines="0" tabSelected="1" zoomScale="87" zoomScaleNormal="87" workbookViewId="0">
      <selection activeCell="Q25" sqref="Q25"/>
    </sheetView>
  </sheetViews>
  <sheetFormatPr defaultColWidth="9.08984375" defaultRowHeight="14"/>
  <cols>
    <col min="1" max="1" width="5.08984375" style="3" customWidth="1"/>
    <col min="2" max="2" width="5.7265625" style="3" bestFit="1" customWidth="1"/>
    <col min="3" max="3" width="8.6328125" style="8" customWidth="1"/>
    <col min="4" max="4" width="3.6328125" style="4" bestFit="1" customWidth="1"/>
    <col min="5" max="6" width="13.7265625" style="3" customWidth="1"/>
    <col min="7" max="7" width="52.90625" style="4" bestFit="1" customWidth="1"/>
    <col min="8" max="8" width="15.26953125" style="3" bestFit="1" customWidth="1"/>
    <col min="9" max="9" width="8.1796875" style="3" customWidth="1"/>
    <col min="10" max="10" width="7.6328125" style="3" customWidth="1"/>
    <col min="11" max="11" width="8.1796875" style="25" customWidth="1"/>
    <col min="12" max="15" width="8.1796875" style="3" customWidth="1"/>
    <col min="16" max="16" width="10.1796875" style="3" bestFit="1" customWidth="1"/>
    <col min="17" max="17" width="10.36328125" style="3" customWidth="1"/>
    <col min="18" max="18" width="9.453125" style="3" customWidth="1"/>
    <col min="19" max="19" width="9.90625" style="3" customWidth="1"/>
    <col min="20" max="20" width="8.90625" style="3" customWidth="1"/>
    <col min="21" max="21" width="3" style="4" customWidth="1"/>
    <col min="22" max="22" width="16.36328125" style="4" customWidth="1"/>
    <col min="23" max="23" width="6.6328125" style="4" customWidth="1"/>
    <col min="24" max="24" width="49.08984375" style="4" bestFit="1" customWidth="1"/>
    <col min="25" max="25" width="18.08984375" style="4" bestFit="1" customWidth="1"/>
    <col min="26" max="26" width="17.08984375" style="4" bestFit="1" customWidth="1"/>
    <col min="27" max="29" width="8.54296875" style="3" customWidth="1"/>
    <col min="30" max="31" width="8.54296875" style="4" customWidth="1"/>
    <col min="32" max="16384" width="9.08984375" style="4"/>
  </cols>
  <sheetData>
    <row r="1" spans="1:31" ht="30" customHeight="1">
      <c r="A1" s="411" t="s">
        <v>760</v>
      </c>
      <c r="B1" s="347"/>
      <c r="D1" s="7"/>
      <c r="E1" s="347"/>
      <c r="F1" s="347"/>
      <c r="P1" s="380" t="s">
        <v>448</v>
      </c>
      <c r="Q1" s="380" t="s">
        <v>448</v>
      </c>
      <c r="R1" s="366" t="s">
        <v>447</v>
      </c>
      <c r="V1" s="397" t="s">
        <v>478</v>
      </c>
    </row>
    <row r="2" spans="1:31" ht="62" customHeight="1">
      <c r="A2" s="28" t="s">
        <v>27</v>
      </c>
      <c r="B2" s="28" t="s">
        <v>33</v>
      </c>
      <c r="C2" s="29" t="s">
        <v>473</v>
      </c>
      <c r="D2" s="27" t="s">
        <v>28</v>
      </c>
      <c r="E2" s="398" t="s">
        <v>480</v>
      </c>
      <c r="F2" s="398" t="s">
        <v>481</v>
      </c>
      <c r="G2" s="28" t="s">
        <v>12</v>
      </c>
      <c r="H2" s="30" t="s">
        <v>379</v>
      </c>
      <c r="I2" s="28" t="s">
        <v>59</v>
      </c>
      <c r="J2" s="28" t="s">
        <v>33</v>
      </c>
      <c r="K2" s="30" t="s">
        <v>24</v>
      </c>
      <c r="L2" s="28" t="s">
        <v>13</v>
      </c>
      <c r="M2" s="28" t="s">
        <v>14</v>
      </c>
      <c r="N2" s="28" t="s">
        <v>15</v>
      </c>
      <c r="O2" s="28" t="s">
        <v>16</v>
      </c>
      <c r="P2" s="41" t="s">
        <v>36</v>
      </c>
      <c r="Q2" s="457" t="s">
        <v>31</v>
      </c>
      <c r="R2" s="41" t="s">
        <v>32</v>
      </c>
      <c r="S2" s="31" t="s">
        <v>30</v>
      </c>
      <c r="T2" s="31" t="s">
        <v>380</v>
      </c>
      <c r="V2" s="348" t="s">
        <v>388</v>
      </c>
      <c r="W2" s="348" t="s">
        <v>389</v>
      </c>
      <c r="X2" s="348" t="s">
        <v>390</v>
      </c>
      <c r="Y2" s="348" t="s">
        <v>391</v>
      </c>
      <c r="Z2" s="349" t="s">
        <v>392</v>
      </c>
      <c r="AA2" s="349" t="s">
        <v>49</v>
      </c>
      <c r="AB2" s="349" t="s">
        <v>50</v>
      </c>
      <c r="AC2" s="349" t="s">
        <v>51</v>
      </c>
      <c r="AD2" s="349" t="s">
        <v>48</v>
      </c>
      <c r="AE2" s="349" t="s">
        <v>52</v>
      </c>
    </row>
    <row r="3" spans="1:31" ht="17.5" customHeight="1">
      <c r="A3" s="332">
        <v>1</v>
      </c>
      <c r="B3" s="332">
        <v>21</v>
      </c>
      <c r="C3" s="29" t="s">
        <v>29</v>
      </c>
      <c r="D3" s="330">
        <v>1</v>
      </c>
      <c r="E3" s="399" t="s">
        <v>22</v>
      </c>
      <c r="F3" s="399" t="s">
        <v>23</v>
      </c>
      <c r="G3" s="351" t="s">
        <v>109</v>
      </c>
      <c r="H3" s="351" t="str">
        <f>_xlfn.XLOOKUP(E3&amp;" "&amp;F3,'2024年間集計'!$B$4:$B$77,'2024年間集計'!$D$4:$D$77,0)</f>
        <v>小山 明男</v>
      </c>
      <c r="I3" s="426">
        <v>26</v>
      </c>
      <c r="J3" s="337">
        <v>16</v>
      </c>
      <c r="K3" s="45" t="s">
        <v>40</v>
      </c>
      <c r="L3" s="27">
        <v>45</v>
      </c>
      <c r="M3" s="27">
        <v>52</v>
      </c>
      <c r="N3" s="27">
        <f t="shared" ref="N3:N40" si="0">L3+M3</f>
        <v>97</v>
      </c>
      <c r="O3" s="27">
        <f t="shared" ref="O3:O40" si="1">N3-I3</f>
        <v>71</v>
      </c>
      <c r="P3" s="27"/>
      <c r="Q3" s="27"/>
      <c r="R3" s="27"/>
      <c r="S3" s="418"/>
      <c r="T3" s="27">
        <f t="shared" ref="T3:T28" si="2">J3+B3</f>
        <v>37</v>
      </c>
      <c r="V3" s="348" t="s">
        <v>393</v>
      </c>
      <c r="W3" s="352"/>
      <c r="X3" s="353" t="s">
        <v>394</v>
      </c>
      <c r="Y3" s="353" t="s">
        <v>239</v>
      </c>
      <c r="Z3" s="354" t="str">
        <f>$H3</f>
        <v>小山 明男</v>
      </c>
      <c r="AA3" s="354">
        <f>$L3</f>
        <v>45</v>
      </c>
      <c r="AB3" s="354">
        <f>$M3</f>
        <v>52</v>
      </c>
      <c r="AC3" s="354">
        <f>$AA3+$AB3</f>
        <v>97</v>
      </c>
      <c r="AD3" s="354">
        <f>$I3</f>
        <v>26</v>
      </c>
      <c r="AE3" s="354">
        <f>AC3-AD3</f>
        <v>71</v>
      </c>
    </row>
    <row r="4" spans="1:31" ht="17.5" customHeight="1">
      <c r="A4" s="332">
        <v>2</v>
      </c>
      <c r="B4" s="332">
        <v>18</v>
      </c>
      <c r="C4" s="29" t="s">
        <v>29</v>
      </c>
      <c r="D4" s="330">
        <v>5</v>
      </c>
      <c r="E4" s="399" t="s">
        <v>200</v>
      </c>
      <c r="F4" s="399" t="s">
        <v>75</v>
      </c>
      <c r="G4" s="350" t="s">
        <v>203</v>
      </c>
      <c r="H4" s="351" t="str">
        <f>_xlfn.XLOOKUP(E4&amp;" "&amp;F4,'2024年間集計'!$B$4:$B$77,'2024年間集計'!$D$4:$D$77,0)</f>
        <v>和田 徹</v>
      </c>
      <c r="I4" s="337">
        <v>19</v>
      </c>
      <c r="J4" s="337">
        <v>3</v>
      </c>
      <c r="K4" s="45" t="s">
        <v>40</v>
      </c>
      <c r="L4" s="27">
        <v>46</v>
      </c>
      <c r="M4" s="27">
        <v>45</v>
      </c>
      <c r="N4" s="27">
        <f t="shared" si="0"/>
        <v>91</v>
      </c>
      <c r="O4" s="27">
        <f t="shared" si="1"/>
        <v>72</v>
      </c>
      <c r="P4" s="27"/>
      <c r="Q4" s="27"/>
      <c r="R4" s="27"/>
      <c r="S4" s="27"/>
      <c r="T4" s="27">
        <f t="shared" si="2"/>
        <v>21</v>
      </c>
      <c r="V4" s="348" t="s">
        <v>395</v>
      </c>
      <c r="W4" s="355"/>
      <c r="X4" s="356" t="s">
        <v>396</v>
      </c>
      <c r="Y4" s="356" t="s">
        <v>240</v>
      </c>
      <c r="Z4" s="354" t="str">
        <f t="shared" ref="Z4:Z40" si="3">$H4</f>
        <v>和田 徹</v>
      </c>
      <c r="AA4" s="354">
        <f t="shared" ref="AA4:AA7" si="4">$L4</f>
        <v>46</v>
      </c>
      <c r="AB4" s="354">
        <f t="shared" ref="AB4:AB7" si="5">$M4</f>
        <v>45</v>
      </c>
      <c r="AC4" s="354">
        <f t="shared" ref="AC4:AC7" si="6">$AA4+$AB4</f>
        <v>91</v>
      </c>
      <c r="AD4" s="354">
        <f t="shared" ref="AD4:AD7" si="7">$I4</f>
        <v>19</v>
      </c>
      <c r="AE4" s="354">
        <f t="shared" ref="AE4:AE7" si="8">AC4-AD4</f>
        <v>72</v>
      </c>
    </row>
    <row r="5" spans="1:31" ht="17.5" customHeight="1">
      <c r="A5" s="332">
        <v>3</v>
      </c>
      <c r="B5" s="332">
        <v>15</v>
      </c>
      <c r="C5" s="29" t="s">
        <v>29</v>
      </c>
      <c r="D5" s="330">
        <v>1</v>
      </c>
      <c r="E5" s="399" t="s">
        <v>196</v>
      </c>
      <c r="F5" s="399" t="s">
        <v>197</v>
      </c>
      <c r="G5" s="350" t="s">
        <v>199</v>
      </c>
      <c r="H5" s="351" t="str">
        <f>_xlfn.XLOOKUP(E5&amp;" "&amp;F5,'2024年間集計'!$B$4:$B$77,'2024年間集計'!$D$4:$D$77,0)</f>
        <v>川畑 寿夫</v>
      </c>
      <c r="I5" s="337">
        <v>21</v>
      </c>
      <c r="J5" s="337">
        <v>23</v>
      </c>
      <c r="K5" s="60" t="s">
        <v>40</v>
      </c>
      <c r="L5" s="27">
        <v>44</v>
      </c>
      <c r="M5" s="27">
        <v>49</v>
      </c>
      <c r="N5" s="27">
        <f t="shared" si="0"/>
        <v>93</v>
      </c>
      <c r="O5" s="27">
        <f t="shared" si="1"/>
        <v>72</v>
      </c>
      <c r="P5" s="27"/>
      <c r="Q5" s="27"/>
      <c r="R5" s="27"/>
      <c r="S5" s="27"/>
      <c r="T5" s="27">
        <f t="shared" si="2"/>
        <v>38</v>
      </c>
      <c r="V5" s="348" t="s">
        <v>397</v>
      </c>
      <c r="W5" s="355"/>
      <c r="X5" s="356" t="s">
        <v>396</v>
      </c>
      <c r="Y5" s="356" t="s">
        <v>241</v>
      </c>
      <c r="Z5" s="354" t="str">
        <f t="shared" si="3"/>
        <v>川畑 寿夫</v>
      </c>
      <c r="AA5" s="354">
        <f t="shared" si="4"/>
        <v>44</v>
      </c>
      <c r="AB5" s="354">
        <f t="shared" si="5"/>
        <v>49</v>
      </c>
      <c r="AC5" s="354">
        <f t="shared" si="6"/>
        <v>93</v>
      </c>
      <c r="AD5" s="354">
        <f t="shared" si="7"/>
        <v>21</v>
      </c>
      <c r="AE5" s="354">
        <f t="shared" si="8"/>
        <v>72</v>
      </c>
    </row>
    <row r="6" spans="1:31" ht="17.5" customHeight="1">
      <c r="A6" s="332">
        <v>4</v>
      </c>
      <c r="B6" s="332">
        <v>12</v>
      </c>
      <c r="C6" s="29" t="s">
        <v>29</v>
      </c>
      <c r="D6" s="330">
        <v>11</v>
      </c>
      <c r="E6" s="399" t="s">
        <v>17</v>
      </c>
      <c r="F6" s="399" t="s">
        <v>122</v>
      </c>
      <c r="G6" s="351" t="s">
        <v>123</v>
      </c>
      <c r="H6" s="351" t="str">
        <f>_xlfn.XLOOKUP(E6&amp;" "&amp;F6,'2024年間集計'!$B$4:$B$77,'2024年間集計'!$D$4:$D$77,0)</f>
        <v>水澤 秀光</v>
      </c>
      <c r="I6" s="426">
        <v>8</v>
      </c>
      <c r="J6" s="337">
        <v>15</v>
      </c>
      <c r="K6" s="45" t="s">
        <v>40</v>
      </c>
      <c r="L6" s="27">
        <v>40</v>
      </c>
      <c r="M6" s="27">
        <v>41</v>
      </c>
      <c r="N6" s="27">
        <f t="shared" si="0"/>
        <v>81</v>
      </c>
      <c r="O6" s="27">
        <f t="shared" si="1"/>
        <v>73</v>
      </c>
      <c r="P6" s="337" t="s">
        <v>770</v>
      </c>
      <c r="Q6" s="27"/>
      <c r="R6" s="27"/>
      <c r="S6" s="418" t="s">
        <v>775</v>
      </c>
      <c r="T6" s="27">
        <f t="shared" si="2"/>
        <v>27</v>
      </c>
      <c r="V6" s="348" t="s">
        <v>398</v>
      </c>
      <c r="W6" s="355"/>
      <c r="X6" s="356" t="s">
        <v>468</v>
      </c>
      <c r="Y6" s="356" t="s">
        <v>242</v>
      </c>
      <c r="Z6" s="354" t="str">
        <f t="shared" si="3"/>
        <v>水澤 秀光</v>
      </c>
      <c r="AA6" s="354">
        <f t="shared" si="4"/>
        <v>40</v>
      </c>
      <c r="AB6" s="354">
        <f t="shared" si="5"/>
        <v>41</v>
      </c>
      <c r="AC6" s="354">
        <f t="shared" si="6"/>
        <v>81</v>
      </c>
      <c r="AD6" s="354">
        <f t="shared" si="7"/>
        <v>8</v>
      </c>
      <c r="AE6" s="354">
        <f t="shared" si="8"/>
        <v>73</v>
      </c>
    </row>
    <row r="7" spans="1:31" ht="17.5" customHeight="1">
      <c r="A7" s="332">
        <v>5</v>
      </c>
      <c r="B7" s="332">
        <v>11</v>
      </c>
      <c r="C7" s="29" t="s">
        <v>29</v>
      </c>
      <c r="D7" s="330">
        <v>8</v>
      </c>
      <c r="E7" s="399" t="s">
        <v>266</v>
      </c>
      <c r="F7" s="399" t="s">
        <v>267</v>
      </c>
      <c r="G7" s="351" t="s">
        <v>113</v>
      </c>
      <c r="H7" s="351" t="str">
        <f>_xlfn.XLOOKUP(E7&amp;" "&amp;F7,'2024年間集計'!$B$4:$B$77,'2024年間集計'!$D$4:$D$77,0)</f>
        <v>蘭 鑫</v>
      </c>
      <c r="I7" s="426">
        <v>16</v>
      </c>
      <c r="J7" s="337">
        <v>15</v>
      </c>
      <c r="K7" s="45" t="s">
        <v>43</v>
      </c>
      <c r="L7" s="27">
        <v>46</v>
      </c>
      <c r="M7" s="27">
        <v>46</v>
      </c>
      <c r="N7" s="27">
        <f t="shared" si="0"/>
        <v>92</v>
      </c>
      <c r="O7" s="27">
        <f t="shared" si="1"/>
        <v>76</v>
      </c>
      <c r="P7" s="27">
        <v>5</v>
      </c>
      <c r="Q7" s="27"/>
      <c r="R7" s="27"/>
      <c r="S7" s="418"/>
      <c r="T7" s="27">
        <f t="shared" si="2"/>
        <v>26</v>
      </c>
      <c r="V7" s="348" t="s">
        <v>399</v>
      </c>
      <c r="W7" s="355"/>
      <c r="X7" s="356" t="s">
        <v>400</v>
      </c>
      <c r="Y7" s="356" t="s">
        <v>722</v>
      </c>
      <c r="Z7" s="354" t="str">
        <f t="shared" si="3"/>
        <v>蘭 鑫</v>
      </c>
      <c r="AA7" s="354">
        <f t="shared" si="4"/>
        <v>46</v>
      </c>
      <c r="AB7" s="354">
        <f t="shared" si="5"/>
        <v>46</v>
      </c>
      <c r="AC7" s="354">
        <f t="shared" si="6"/>
        <v>92</v>
      </c>
      <c r="AD7" s="354">
        <f t="shared" si="7"/>
        <v>16</v>
      </c>
      <c r="AE7" s="354">
        <f t="shared" si="8"/>
        <v>76</v>
      </c>
    </row>
    <row r="8" spans="1:31" ht="17.5" customHeight="1">
      <c r="A8" s="332">
        <v>6</v>
      </c>
      <c r="B8" s="332">
        <v>10</v>
      </c>
      <c r="C8" s="29" t="s">
        <v>29</v>
      </c>
      <c r="D8" s="330">
        <v>11</v>
      </c>
      <c r="E8" s="399" t="s">
        <v>366</v>
      </c>
      <c r="F8" s="399" t="s">
        <v>367</v>
      </c>
      <c r="G8" s="350" t="s">
        <v>113</v>
      </c>
      <c r="H8" s="351" t="str">
        <f>_xlfn.XLOOKUP(E8&amp;" "&amp;F8,'2024年間集計'!$B$4:$B$77,'2024年間集計'!$D$4:$D$77,0)</f>
        <v>小島 昌彦</v>
      </c>
      <c r="I8" s="337">
        <v>23</v>
      </c>
      <c r="J8" s="337">
        <v>8</v>
      </c>
      <c r="K8" s="45" t="s">
        <v>40</v>
      </c>
      <c r="L8" s="27">
        <v>49</v>
      </c>
      <c r="M8" s="27">
        <v>50</v>
      </c>
      <c r="N8" s="27">
        <f t="shared" si="0"/>
        <v>99</v>
      </c>
      <c r="O8" s="27">
        <f t="shared" si="1"/>
        <v>76</v>
      </c>
      <c r="P8" s="27"/>
      <c r="Q8" s="27"/>
      <c r="R8" s="27"/>
      <c r="S8" s="27"/>
      <c r="T8" s="27">
        <f t="shared" si="2"/>
        <v>18</v>
      </c>
      <c r="V8" s="348" t="s">
        <v>401</v>
      </c>
      <c r="W8" s="357"/>
      <c r="X8" s="356" t="s">
        <v>402</v>
      </c>
      <c r="Y8" s="356" t="s">
        <v>244</v>
      </c>
      <c r="Z8" s="354" t="str">
        <f t="shared" si="3"/>
        <v>小島 昌彦</v>
      </c>
      <c r="AA8" s="459">
        <f>$L8</f>
        <v>49</v>
      </c>
      <c r="AB8" s="459">
        <f>$M8</f>
        <v>50</v>
      </c>
      <c r="AC8" s="459">
        <f>$AA8+$AB8</f>
        <v>99</v>
      </c>
      <c r="AD8" s="459">
        <f>$I8</f>
        <v>23</v>
      </c>
      <c r="AE8" s="459">
        <f t="shared" ref="AE4:AE17" si="9">AC8-AD8</f>
        <v>76</v>
      </c>
    </row>
    <row r="9" spans="1:31" ht="17.5" customHeight="1">
      <c r="A9" s="332">
        <v>7</v>
      </c>
      <c r="B9" s="332">
        <v>9</v>
      </c>
      <c r="C9" s="29" t="s">
        <v>29</v>
      </c>
      <c r="D9" s="330">
        <v>6</v>
      </c>
      <c r="E9" s="399" t="s">
        <v>488</v>
      </c>
      <c r="F9" s="399" t="s">
        <v>489</v>
      </c>
      <c r="G9" s="351" t="s">
        <v>113</v>
      </c>
      <c r="H9" s="351" t="str">
        <f>_xlfn.XLOOKUP(E9&amp;" "&amp;F9,'2024年間集計'!$B$4:$B$77,'2024年間集計'!$D$4:$D$77,0)</f>
        <v>長島 隆志</v>
      </c>
      <c r="I9" s="426">
        <v>24</v>
      </c>
      <c r="J9" s="337">
        <v>24</v>
      </c>
      <c r="K9" s="45" t="s">
        <v>44</v>
      </c>
      <c r="L9" s="27">
        <v>46</v>
      </c>
      <c r="M9" s="27">
        <v>54</v>
      </c>
      <c r="N9" s="27">
        <f t="shared" si="0"/>
        <v>100</v>
      </c>
      <c r="O9" s="27">
        <f t="shared" si="1"/>
        <v>76</v>
      </c>
      <c r="P9" s="27"/>
      <c r="Q9" s="27"/>
      <c r="R9" s="27"/>
      <c r="S9" s="27"/>
      <c r="T9" s="27">
        <f t="shared" si="2"/>
        <v>33</v>
      </c>
      <c r="V9" s="348" t="s">
        <v>403</v>
      </c>
      <c r="W9" s="357"/>
      <c r="X9" s="356" t="s">
        <v>404</v>
      </c>
      <c r="Y9" s="356" t="s">
        <v>245</v>
      </c>
      <c r="Z9" s="354" t="str">
        <f t="shared" si="3"/>
        <v>長島 隆志</v>
      </c>
      <c r="AA9" s="459">
        <f t="shared" ref="AA9:AA17" si="10">$L9</f>
        <v>46</v>
      </c>
      <c r="AB9" s="459">
        <f t="shared" ref="AB9:AB17" si="11">$M9</f>
        <v>54</v>
      </c>
      <c r="AC9" s="459">
        <f t="shared" ref="AC9:AC17" si="12">$AA9+$AB9</f>
        <v>100</v>
      </c>
      <c r="AD9" s="459">
        <f t="shared" ref="AD9:AD17" si="13">$I9</f>
        <v>24</v>
      </c>
      <c r="AE9" s="459">
        <f t="shared" ref="AE9:AE17" si="14">AC9-AD9</f>
        <v>76</v>
      </c>
    </row>
    <row r="10" spans="1:31" ht="17.5" customHeight="1">
      <c r="A10" s="332">
        <v>8</v>
      </c>
      <c r="B10" s="332">
        <v>8</v>
      </c>
      <c r="C10" s="29" t="s">
        <v>29</v>
      </c>
      <c r="D10" s="330">
        <v>5</v>
      </c>
      <c r="E10" s="399" t="s">
        <v>94</v>
      </c>
      <c r="F10" s="399" t="s">
        <v>95</v>
      </c>
      <c r="G10" s="350" t="s">
        <v>117</v>
      </c>
      <c r="H10" s="351" t="str">
        <f>_xlfn.XLOOKUP(E10&amp;" "&amp;F10,'2024年間集計'!$B$4:$B$77,'2024年間集計'!$D$4:$D$77,0)</f>
        <v>亀井 芳雄</v>
      </c>
      <c r="I10" s="337">
        <v>9</v>
      </c>
      <c r="J10" s="337">
        <v>43</v>
      </c>
      <c r="K10" s="48" t="s">
        <v>44</v>
      </c>
      <c r="L10" s="27">
        <v>43</v>
      </c>
      <c r="M10" s="27">
        <v>43</v>
      </c>
      <c r="N10" s="27">
        <f t="shared" si="0"/>
        <v>86</v>
      </c>
      <c r="O10" s="27">
        <f t="shared" si="1"/>
        <v>77</v>
      </c>
      <c r="P10" s="27"/>
      <c r="Q10" s="27"/>
      <c r="R10" s="27" t="s">
        <v>778</v>
      </c>
      <c r="S10" s="27"/>
      <c r="T10" s="27">
        <f t="shared" si="2"/>
        <v>51</v>
      </c>
      <c r="V10" s="348" t="s">
        <v>405</v>
      </c>
      <c r="W10" s="357"/>
      <c r="X10" s="356" t="s">
        <v>446</v>
      </c>
      <c r="Y10" s="356" t="s">
        <v>356</v>
      </c>
      <c r="Z10" s="354" t="str">
        <f t="shared" si="3"/>
        <v>亀井 芳雄</v>
      </c>
      <c r="AA10" s="459">
        <f t="shared" si="10"/>
        <v>43</v>
      </c>
      <c r="AB10" s="459">
        <f t="shared" si="11"/>
        <v>43</v>
      </c>
      <c r="AC10" s="459">
        <f t="shared" si="12"/>
        <v>86</v>
      </c>
      <c r="AD10" s="459">
        <f t="shared" si="13"/>
        <v>9</v>
      </c>
      <c r="AE10" s="459">
        <f t="shared" si="14"/>
        <v>77</v>
      </c>
    </row>
    <row r="11" spans="1:31" ht="17.5" customHeight="1">
      <c r="A11" s="332">
        <v>9</v>
      </c>
      <c r="B11" s="332">
        <v>7</v>
      </c>
      <c r="C11" s="29" t="s">
        <v>29</v>
      </c>
      <c r="D11" s="330">
        <v>10</v>
      </c>
      <c r="E11" s="399" t="s">
        <v>584</v>
      </c>
      <c r="F11" s="399" t="s">
        <v>585</v>
      </c>
      <c r="G11" s="351" t="s">
        <v>586</v>
      </c>
      <c r="H11" s="351" t="str">
        <f>_xlfn.XLOOKUP(E11&amp;" "&amp;F11,'2024年間集計'!$B$4:$B$77,'2024年間集計'!$D$4:$D$77,0)</f>
        <v>田中 道夫</v>
      </c>
      <c r="I11" s="426">
        <v>19</v>
      </c>
      <c r="J11" s="337">
        <v>31</v>
      </c>
      <c r="K11" s="45" t="s">
        <v>40</v>
      </c>
      <c r="L11" s="27">
        <v>48</v>
      </c>
      <c r="M11" s="27">
        <v>48</v>
      </c>
      <c r="N11" s="27">
        <f t="shared" si="0"/>
        <v>96</v>
      </c>
      <c r="O11" s="27">
        <f t="shared" si="1"/>
        <v>77</v>
      </c>
      <c r="P11" s="27"/>
      <c r="Q11" s="27"/>
      <c r="R11" s="337"/>
      <c r="S11" s="27"/>
      <c r="T11" s="27">
        <f t="shared" si="2"/>
        <v>38</v>
      </c>
      <c r="V11" s="348" t="s">
        <v>406</v>
      </c>
      <c r="W11" s="357"/>
      <c r="X11" s="356" t="s">
        <v>407</v>
      </c>
      <c r="Y11" s="356" t="s">
        <v>247</v>
      </c>
      <c r="Z11" s="354" t="str">
        <f t="shared" si="3"/>
        <v>田中 道夫</v>
      </c>
      <c r="AA11" s="459">
        <f t="shared" si="10"/>
        <v>48</v>
      </c>
      <c r="AB11" s="459">
        <f t="shared" si="11"/>
        <v>48</v>
      </c>
      <c r="AC11" s="459">
        <f t="shared" si="12"/>
        <v>96</v>
      </c>
      <c r="AD11" s="459">
        <f t="shared" si="13"/>
        <v>19</v>
      </c>
      <c r="AE11" s="459">
        <f t="shared" si="14"/>
        <v>77</v>
      </c>
    </row>
    <row r="12" spans="1:31" ht="17.5" customHeight="1">
      <c r="A12" s="332">
        <v>10</v>
      </c>
      <c r="B12" s="332">
        <v>6</v>
      </c>
      <c r="C12" s="29" t="s">
        <v>29</v>
      </c>
      <c r="D12" s="330">
        <v>7</v>
      </c>
      <c r="E12" s="399" t="s">
        <v>80</v>
      </c>
      <c r="F12" s="399" t="s">
        <v>81</v>
      </c>
      <c r="G12" s="350" t="s">
        <v>118</v>
      </c>
      <c r="H12" s="351" t="str">
        <f>_xlfn.XLOOKUP(E12&amp;" "&amp;F12,'2024年間集計'!$B$4:$B$77,'2024年間集計'!$D$4:$D$77,0)</f>
        <v>肥嶋 俊明</v>
      </c>
      <c r="I12" s="337">
        <v>25</v>
      </c>
      <c r="J12" s="337">
        <v>11</v>
      </c>
      <c r="K12" s="45" t="s">
        <v>40</v>
      </c>
      <c r="L12" s="27">
        <v>54</v>
      </c>
      <c r="M12" s="27">
        <v>49</v>
      </c>
      <c r="N12" s="27">
        <f t="shared" si="0"/>
        <v>103</v>
      </c>
      <c r="O12" s="27">
        <f t="shared" si="1"/>
        <v>78</v>
      </c>
      <c r="P12" s="27"/>
      <c r="Q12" s="27"/>
      <c r="R12" s="27"/>
      <c r="S12" s="27"/>
      <c r="T12" s="27">
        <f t="shared" si="2"/>
        <v>17</v>
      </c>
      <c r="V12" s="348" t="s">
        <v>408</v>
      </c>
      <c r="W12" s="357"/>
      <c r="X12" s="356" t="s">
        <v>776</v>
      </c>
      <c r="Y12" s="356" t="s">
        <v>772</v>
      </c>
      <c r="Z12" s="354" t="str">
        <f t="shared" si="3"/>
        <v>肥嶋 俊明</v>
      </c>
      <c r="AA12" s="459">
        <f t="shared" si="10"/>
        <v>54</v>
      </c>
      <c r="AB12" s="459">
        <f t="shared" si="11"/>
        <v>49</v>
      </c>
      <c r="AC12" s="459">
        <f t="shared" si="12"/>
        <v>103</v>
      </c>
      <c r="AD12" s="459">
        <f t="shared" si="13"/>
        <v>25</v>
      </c>
      <c r="AE12" s="459">
        <f t="shared" si="14"/>
        <v>78</v>
      </c>
    </row>
    <row r="13" spans="1:31" ht="17.5" customHeight="1">
      <c r="A13" s="332">
        <v>11</v>
      </c>
      <c r="B13" s="368">
        <v>5</v>
      </c>
      <c r="C13" s="29" t="s">
        <v>29</v>
      </c>
      <c r="D13" s="330">
        <v>8</v>
      </c>
      <c r="E13" s="399" t="s">
        <v>69</v>
      </c>
      <c r="F13" s="399" t="s">
        <v>70</v>
      </c>
      <c r="G13" s="350" t="s">
        <v>64</v>
      </c>
      <c r="H13" s="351" t="str">
        <f>_xlfn.XLOOKUP(E13&amp;" "&amp;F13,'2024年間集計'!$B$4:$B$77,'2024年間集計'!$D$4:$D$77,0)</f>
        <v>矢尾板 Tony</v>
      </c>
      <c r="I13" s="337">
        <v>6</v>
      </c>
      <c r="J13" s="337">
        <v>65</v>
      </c>
      <c r="K13" s="60" t="s">
        <v>40</v>
      </c>
      <c r="L13" s="27">
        <v>41</v>
      </c>
      <c r="M13" s="27">
        <v>44</v>
      </c>
      <c r="N13" s="27">
        <f t="shared" si="0"/>
        <v>85</v>
      </c>
      <c r="O13" s="27">
        <f t="shared" si="1"/>
        <v>79</v>
      </c>
      <c r="P13" s="27" t="s">
        <v>769</v>
      </c>
      <c r="Q13" s="27">
        <v>3</v>
      </c>
      <c r="R13" s="27"/>
      <c r="S13" s="27"/>
      <c r="T13" s="27">
        <f t="shared" si="2"/>
        <v>70</v>
      </c>
      <c r="V13" s="348" t="s">
        <v>410</v>
      </c>
      <c r="W13" s="357"/>
      <c r="X13" s="412"/>
      <c r="Y13" s="413"/>
      <c r="Z13" s="354" t="str">
        <f t="shared" si="3"/>
        <v>矢尾板 Tony</v>
      </c>
      <c r="AA13" s="459">
        <f t="shared" si="10"/>
        <v>41</v>
      </c>
      <c r="AB13" s="459">
        <f t="shared" si="11"/>
        <v>44</v>
      </c>
      <c r="AC13" s="459">
        <f t="shared" si="12"/>
        <v>85</v>
      </c>
      <c r="AD13" s="459">
        <f t="shared" si="13"/>
        <v>6</v>
      </c>
      <c r="AE13" s="459">
        <f t="shared" si="14"/>
        <v>79</v>
      </c>
    </row>
    <row r="14" spans="1:31" ht="17.5" customHeight="1">
      <c r="A14" s="332">
        <v>12</v>
      </c>
      <c r="B14" s="332">
        <v>4</v>
      </c>
      <c r="C14" s="29" t="s">
        <v>29</v>
      </c>
      <c r="D14" s="369">
        <v>9</v>
      </c>
      <c r="E14" s="399" t="s">
        <v>34</v>
      </c>
      <c r="F14" s="399" t="s">
        <v>35</v>
      </c>
      <c r="G14" s="351" t="s">
        <v>110</v>
      </c>
      <c r="H14" s="351" t="str">
        <f>_xlfn.XLOOKUP(E14&amp;" "&amp;F14,'2024年間集計'!$B$4:$B$77,'2024年間集計'!$D$4:$D$77,0)</f>
        <v>加藤 清也</v>
      </c>
      <c r="I14" s="48">
        <v>15</v>
      </c>
      <c r="J14" s="337">
        <v>22</v>
      </c>
      <c r="K14" s="45" t="s">
        <v>40</v>
      </c>
      <c r="L14" s="27">
        <v>46</v>
      </c>
      <c r="M14" s="27">
        <v>48</v>
      </c>
      <c r="N14" s="27">
        <f t="shared" si="0"/>
        <v>94</v>
      </c>
      <c r="O14" s="27">
        <f t="shared" si="1"/>
        <v>79</v>
      </c>
      <c r="P14" s="371">
        <v>17</v>
      </c>
      <c r="Q14" s="371"/>
      <c r="R14" s="371"/>
      <c r="S14" s="371"/>
      <c r="T14" s="27">
        <f t="shared" si="2"/>
        <v>26</v>
      </c>
      <c r="V14" s="357" t="s">
        <v>411</v>
      </c>
      <c r="W14" s="357"/>
      <c r="X14" s="357"/>
      <c r="Y14" s="353"/>
      <c r="Z14" s="354" t="str">
        <f t="shared" si="3"/>
        <v>加藤 清也</v>
      </c>
      <c r="AA14" s="459">
        <f t="shared" si="10"/>
        <v>46</v>
      </c>
      <c r="AB14" s="459">
        <f t="shared" si="11"/>
        <v>48</v>
      </c>
      <c r="AC14" s="459">
        <f t="shared" si="12"/>
        <v>94</v>
      </c>
      <c r="AD14" s="459">
        <f t="shared" si="13"/>
        <v>15</v>
      </c>
      <c r="AE14" s="459">
        <f t="shared" si="14"/>
        <v>79</v>
      </c>
    </row>
    <row r="15" spans="1:31" ht="17.5" customHeight="1">
      <c r="A15" s="332">
        <v>13</v>
      </c>
      <c r="B15" s="332">
        <v>3</v>
      </c>
      <c r="C15" s="29" t="s">
        <v>29</v>
      </c>
      <c r="D15" s="330">
        <v>4</v>
      </c>
      <c r="E15" s="399" t="s">
        <v>68</v>
      </c>
      <c r="F15" s="399" t="s">
        <v>60</v>
      </c>
      <c r="G15" s="350" t="s">
        <v>113</v>
      </c>
      <c r="H15" s="351" t="str">
        <f>_xlfn.XLOOKUP(E15&amp;" "&amp;F15,'2024年間集計'!$B$4:$B$77,'2024年間集計'!$D$4:$D$77,0)</f>
        <v>前畑 治敏</v>
      </c>
      <c r="I15" s="337">
        <v>19</v>
      </c>
      <c r="J15" s="337">
        <v>39</v>
      </c>
      <c r="K15" s="45" t="s">
        <v>44</v>
      </c>
      <c r="L15" s="27">
        <v>46</v>
      </c>
      <c r="M15" s="27">
        <v>52</v>
      </c>
      <c r="N15" s="27">
        <f t="shared" si="0"/>
        <v>98</v>
      </c>
      <c r="O15" s="27">
        <f t="shared" si="1"/>
        <v>79</v>
      </c>
      <c r="P15" s="27">
        <v>5</v>
      </c>
      <c r="Q15" s="27"/>
      <c r="R15" s="27" t="s">
        <v>780</v>
      </c>
      <c r="S15" s="27"/>
      <c r="T15" s="27">
        <f t="shared" si="2"/>
        <v>42</v>
      </c>
      <c r="V15" s="357" t="s">
        <v>412</v>
      </c>
      <c r="W15" s="357"/>
      <c r="X15" s="357"/>
      <c r="Y15" s="353"/>
      <c r="Z15" s="354" t="str">
        <f t="shared" si="3"/>
        <v>前畑 治敏</v>
      </c>
      <c r="AA15" s="459">
        <f t="shared" si="10"/>
        <v>46</v>
      </c>
      <c r="AB15" s="459">
        <f t="shared" si="11"/>
        <v>52</v>
      </c>
      <c r="AC15" s="459">
        <f t="shared" si="12"/>
        <v>98</v>
      </c>
      <c r="AD15" s="459">
        <f t="shared" si="13"/>
        <v>19</v>
      </c>
      <c r="AE15" s="459">
        <f t="shared" si="14"/>
        <v>79</v>
      </c>
    </row>
    <row r="16" spans="1:31" ht="17.5" customHeight="1">
      <c r="A16" s="332">
        <v>14</v>
      </c>
      <c r="B16" s="332">
        <v>2</v>
      </c>
      <c r="C16" s="29" t="s">
        <v>29</v>
      </c>
      <c r="D16" s="330">
        <v>11</v>
      </c>
      <c r="E16" s="399" t="s">
        <v>18</v>
      </c>
      <c r="F16" s="399" t="s">
        <v>19</v>
      </c>
      <c r="G16" s="350" t="s">
        <v>86</v>
      </c>
      <c r="H16" s="351" t="str">
        <f>_xlfn.XLOOKUP(E16&amp;" "&amp;F16,'2024年間集計'!$B$4:$B$77,'2024年間集計'!$D$4:$D$77,0)</f>
        <v>須川 雅子</v>
      </c>
      <c r="I16" s="337">
        <v>35</v>
      </c>
      <c r="J16" s="337">
        <v>21</v>
      </c>
      <c r="K16" s="45" t="s">
        <v>43</v>
      </c>
      <c r="L16" s="27">
        <v>60</v>
      </c>
      <c r="M16" s="27">
        <v>54</v>
      </c>
      <c r="N16" s="27">
        <f t="shared" si="0"/>
        <v>114</v>
      </c>
      <c r="O16" s="27">
        <f t="shared" si="1"/>
        <v>79</v>
      </c>
      <c r="P16" s="27"/>
      <c r="Q16" s="27"/>
      <c r="R16" s="27" t="s">
        <v>777</v>
      </c>
      <c r="S16" s="27"/>
      <c r="T16" s="27">
        <f t="shared" si="2"/>
        <v>23</v>
      </c>
      <c r="V16" s="357" t="s">
        <v>413</v>
      </c>
      <c r="W16" s="357"/>
      <c r="X16" s="357"/>
      <c r="Y16" s="353"/>
      <c r="Z16" s="354" t="str">
        <f t="shared" si="3"/>
        <v>須川 雅子</v>
      </c>
      <c r="AA16" s="459">
        <f t="shared" si="10"/>
        <v>60</v>
      </c>
      <c r="AB16" s="459">
        <f t="shared" si="11"/>
        <v>54</v>
      </c>
      <c r="AC16" s="459">
        <f t="shared" si="12"/>
        <v>114</v>
      </c>
      <c r="AD16" s="459">
        <f t="shared" si="13"/>
        <v>35</v>
      </c>
      <c r="AE16" s="459">
        <f t="shared" si="14"/>
        <v>79</v>
      </c>
    </row>
    <row r="17" spans="1:31" ht="17.5" customHeight="1">
      <c r="A17" s="332">
        <v>15</v>
      </c>
      <c r="B17" s="368">
        <v>1</v>
      </c>
      <c r="C17" s="29" t="s">
        <v>29</v>
      </c>
      <c r="D17" s="369">
        <v>3</v>
      </c>
      <c r="E17" s="399" t="s">
        <v>173</v>
      </c>
      <c r="F17" s="399" t="s">
        <v>174</v>
      </c>
      <c r="G17" s="350" t="s">
        <v>221</v>
      </c>
      <c r="H17" s="351" t="str">
        <f>_xlfn.XLOOKUP(E17&amp;" "&amp;F17,'2024年間集計'!$B$4:$B$77,'2024年間集計'!$D$4:$D$77,0)</f>
        <v>中本 大志朗</v>
      </c>
      <c r="I17" s="372">
        <v>22</v>
      </c>
      <c r="J17" s="337">
        <v>30</v>
      </c>
      <c r="K17" s="48" t="s">
        <v>40</v>
      </c>
      <c r="L17" s="27">
        <v>54</v>
      </c>
      <c r="M17" s="371">
        <v>49</v>
      </c>
      <c r="N17" s="27">
        <f t="shared" si="0"/>
        <v>103</v>
      </c>
      <c r="O17" s="27">
        <f t="shared" si="1"/>
        <v>81</v>
      </c>
      <c r="P17" s="371"/>
      <c r="Q17" s="371"/>
      <c r="R17" s="371">
        <v>2</v>
      </c>
      <c r="S17" s="371"/>
      <c r="T17" s="27">
        <f t="shared" si="2"/>
        <v>31</v>
      </c>
      <c r="V17" s="348" t="s">
        <v>414</v>
      </c>
      <c r="W17" s="357"/>
      <c r="X17" s="440" t="s">
        <v>723</v>
      </c>
      <c r="Y17" s="354" t="s">
        <v>416</v>
      </c>
      <c r="Z17" s="354" t="str">
        <f t="shared" si="3"/>
        <v>中本 大志朗</v>
      </c>
      <c r="AA17" s="459">
        <f t="shared" si="10"/>
        <v>54</v>
      </c>
      <c r="AB17" s="459">
        <f t="shared" si="11"/>
        <v>49</v>
      </c>
      <c r="AC17" s="459">
        <f t="shared" si="12"/>
        <v>103</v>
      </c>
      <c r="AD17" s="459">
        <f t="shared" si="13"/>
        <v>22</v>
      </c>
      <c r="AE17" s="459">
        <f t="shared" si="14"/>
        <v>81</v>
      </c>
    </row>
    <row r="18" spans="1:31" ht="17.5" customHeight="1">
      <c r="A18" s="332">
        <v>16</v>
      </c>
      <c r="B18" s="332">
        <v>1</v>
      </c>
      <c r="C18" s="29" t="s">
        <v>29</v>
      </c>
      <c r="D18" s="330">
        <v>6</v>
      </c>
      <c r="E18" s="399" t="s">
        <v>694</v>
      </c>
      <c r="F18" s="399" t="s">
        <v>695</v>
      </c>
      <c r="G18" s="351" t="s">
        <v>696</v>
      </c>
      <c r="H18" s="351" t="str">
        <f>_xlfn.XLOOKUP(E18&amp;" "&amp;F18,'2024年間集計'!$B$4:$B$77,'2024年間集計'!$D$4:$D$77,0)</f>
        <v>レイ アンソニー</v>
      </c>
      <c r="I18" s="426">
        <v>36</v>
      </c>
      <c r="J18" s="337">
        <v>1</v>
      </c>
      <c r="K18" s="45" t="s">
        <v>40</v>
      </c>
      <c r="L18" s="27">
        <v>57</v>
      </c>
      <c r="M18" s="27">
        <v>60</v>
      </c>
      <c r="N18" s="27">
        <f t="shared" si="0"/>
        <v>117</v>
      </c>
      <c r="O18" s="27">
        <f t="shared" si="1"/>
        <v>81</v>
      </c>
      <c r="P18" s="27"/>
      <c r="Q18" s="27" t="s">
        <v>781</v>
      </c>
      <c r="R18" s="27"/>
      <c r="S18" s="27"/>
      <c r="T18" s="27">
        <f t="shared" si="2"/>
        <v>2</v>
      </c>
      <c r="V18" s="357" t="s">
        <v>417</v>
      </c>
      <c r="W18" s="357"/>
      <c r="X18" s="356"/>
      <c r="Y18" s="357"/>
      <c r="Z18" s="354" t="str">
        <f t="shared" si="3"/>
        <v>レイ アンソニー</v>
      </c>
      <c r="AA18" s="414"/>
      <c r="AB18" s="414"/>
      <c r="AC18" s="414"/>
      <c r="AD18" s="334"/>
      <c r="AE18" s="334"/>
    </row>
    <row r="19" spans="1:31" ht="17.5" customHeight="1">
      <c r="A19" s="332">
        <v>17</v>
      </c>
      <c r="B19" s="332">
        <v>1</v>
      </c>
      <c r="C19" s="29" t="s">
        <v>29</v>
      </c>
      <c r="D19" s="330">
        <v>10</v>
      </c>
      <c r="E19" s="399" t="s">
        <v>41</v>
      </c>
      <c r="F19" s="399" t="s">
        <v>42</v>
      </c>
      <c r="G19" s="350" t="s">
        <v>121</v>
      </c>
      <c r="H19" s="351" t="str">
        <f>_xlfn.XLOOKUP(E19&amp;" "&amp;F19,'2024年間集計'!$B$4:$B$77,'2024年間集計'!$D$4:$D$77,0)</f>
        <v>篠塚 和明</v>
      </c>
      <c r="I19" s="337">
        <v>13</v>
      </c>
      <c r="J19" s="337">
        <v>7</v>
      </c>
      <c r="K19" s="45" t="s">
        <v>44</v>
      </c>
      <c r="L19" s="27">
        <v>47</v>
      </c>
      <c r="M19" s="27">
        <v>48</v>
      </c>
      <c r="N19" s="27">
        <f t="shared" si="0"/>
        <v>95</v>
      </c>
      <c r="O19" s="27">
        <f t="shared" si="1"/>
        <v>82</v>
      </c>
      <c r="P19" s="27"/>
      <c r="Q19" s="27"/>
      <c r="R19" s="27"/>
      <c r="S19" s="27"/>
      <c r="T19" s="27">
        <f t="shared" si="2"/>
        <v>8</v>
      </c>
      <c r="V19" s="357" t="s">
        <v>418</v>
      </c>
      <c r="W19" s="357"/>
      <c r="X19" s="357"/>
      <c r="Y19" s="357"/>
      <c r="Z19" s="354" t="str">
        <f t="shared" si="3"/>
        <v>篠塚 和明</v>
      </c>
      <c r="AA19" s="414"/>
      <c r="AB19" s="414"/>
      <c r="AC19" s="414"/>
      <c r="AD19" s="334"/>
      <c r="AE19" s="334"/>
    </row>
    <row r="20" spans="1:31" ht="17.5" customHeight="1">
      <c r="A20" s="332">
        <v>18</v>
      </c>
      <c r="B20" s="332">
        <v>1</v>
      </c>
      <c r="C20" s="29" t="s">
        <v>29</v>
      </c>
      <c r="D20" s="330">
        <v>4</v>
      </c>
      <c r="E20" s="399" t="s">
        <v>364</v>
      </c>
      <c r="F20" s="399" t="s">
        <v>365</v>
      </c>
      <c r="G20" s="350" t="s">
        <v>359</v>
      </c>
      <c r="H20" s="351" t="str">
        <f>_xlfn.XLOOKUP(E20&amp;" "&amp;F20,'2024年間集計'!$B$4:$B$77,'2024年間集計'!$D$4:$D$77,0)</f>
        <v>鈴木 謙司</v>
      </c>
      <c r="I20" s="337">
        <v>25</v>
      </c>
      <c r="J20" s="337">
        <v>10</v>
      </c>
      <c r="K20" s="48" t="s">
        <v>40</v>
      </c>
      <c r="L20" s="27">
        <v>55</v>
      </c>
      <c r="M20" s="27">
        <v>52</v>
      </c>
      <c r="N20" s="27">
        <f t="shared" si="0"/>
        <v>107</v>
      </c>
      <c r="O20" s="27">
        <f t="shared" si="1"/>
        <v>82</v>
      </c>
      <c r="P20" s="27"/>
      <c r="Q20" s="27"/>
      <c r="R20" s="27"/>
      <c r="S20" s="27"/>
      <c r="T20" s="27">
        <f t="shared" si="2"/>
        <v>11</v>
      </c>
      <c r="V20" s="348" t="s">
        <v>419</v>
      </c>
      <c r="W20" s="357"/>
      <c r="X20" s="357"/>
      <c r="Y20" s="353"/>
      <c r="Z20" s="354" t="str">
        <f t="shared" si="3"/>
        <v>鈴木 謙司</v>
      </c>
      <c r="AA20" s="414"/>
      <c r="AB20" s="414"/>
      <c r="AC20" s="414"/>
      <c r="AD20" s="334"/>
      <c r="AE20" s="334"/>
    </row>
    <row r="21" spans="1:31" ht="17.5" customHeight="1">
      <c r="A21" s="332">
        <v>19</v>
      </c>
      <c r="B21" s="332">
        <v>1</v>
      </c>
      <c r="C21" s="29" t="s">
        <v>29</v>
      </c>
      <c r="D21" s="330">
        <v>1</v>
      </c>
      <c r="E21" s="399" t="s">
        <v>251</v>
      </c>
      <c r="F21" s="399" t="s">
        <v>252</v>
      </c>
      <c r="G21" s="350" t="s">
        <v>255</v>
      </c>
      <c r="H21" s="351" t="str">
        <f>_xlfn.XLOOKUP(E21&amp;" "&amp;F21,'2024年間集計'!$B$4:$B$77,'2024年間集計'!$D$4:$D$77,0)</f>
        <v>飯田 拓治</v>
      </c>
      <c r="I21" s="337">
        <v>14</v>
      </c>
      <c r="J21" s="337">
        <v>3</v>
      </c>
      <c r="K21" s="48" t="s">
        <v>40</v>
      </c>
      <c r="L21" s="27">
        <v>46</v>
      </c>
      <c r="M21" s="27">
        <v>51</v>
      </c>
      <c r="N21" s="27">
        <f t="shared" si="0"/>
        <v>97</v>
      </c>
      <c r="O21" s="27">
        <f t="shared" si="1"/>
        <v>83</v>
      </c>
      <c r="P21" s="27">
        <v>5</v>
      </c>
      <c r="Q21" s="27"/>
      <c r="R21" s="27"/>
      <c r="S21" s="27"/>
      <c r="T21" s="27">
        <f t="shared" si="2"/>
        <v>4</v>
      </c>
      <c r="V21" s="357" t="s">
        <v>420</v>
      </c>
      <c r="W21" s="357"/>
      <c r="X21" s="412"/>
      <c r="Y21" s="413"/>
      <c r="Z21" s="354" t="str">
        <f t="shared" si="3"/>
        <v>飯田 拓治</v>
      </c>
      <c r="AA21" s="414"/>
      <c r="AB21" s="414"/>
      <c r="AC21" s="414"/>
      <c r="AD21" s="334"/>
      <c r="AE21" s="334"/>
    </row>
    <row r="22" spans="1:31" ht="17.5" customHeight="1">
      <c r="A22" s="332">
        <v>20</v>
      </c>
      <c r="B22" s="332">
        <v>1</v>
      </c>
      <c r="C22" s="29" t="s">
        <v>29</v>
      </c>
      <c r="D22" s="330">
        <v>11</v>
      </c>
      <c r="E22" s="399" t="s">
        <v>494</v>
      </c>
      <c r="F22" s="399" t="s">
        <v>495</v>
      </c>
      <c r="G22" s="351" t="s">
        <v>113</v>
      </c>
      <c r="H22" s="351" t="str">
        <f>_xlfn.XLOOKUP(E22&amp;" "&amp;F22,'2024年間集計'!$B$4:$B$77,'2024年間集計'!$D$4:$D$77,0)</f>
        <v>山並 正憲</v>
      </c>
      <c r="I22" s="426">
        <v>24</v>
      </c>
      <c r="J22" s="337">
        <v>9</v>
      </c>
      <c r="K22" s="45" t="s">
        <v>85</v>
      </c>
      <c r="L22" s="27">
        <v>55</v>
      </c>
      <c r="M22" s="27">
        <v>52</v>
      </c>
      <c r="N22" s="27">
        <f t="shared" si="0"/>
        <v>107</v>
      </c>
      <c r="O22" s="27">
        <f t="shared" si="1"/>
        <v>83</v>
      </c>
      <c r="P22" s="27"/>
      <c r="Q22" s="27"/>
      <c r="R22" s="27"/>
      <c r="S22" s="27"/>
      <c r="T22" s="27">
        <f t="shared" si="2"/>
        <v>10</v>
      </c>
      <c r="V22" s="348" t="s">
        <v>421</v>
      </c>
      <c r="W22" s="357"/>
      <c r="X22" s="354" t="s">
        <v>723</v>
      </c>
      <c r="Y22" s="357" t="s">
        <v>423</v>
      </c>
      <c r="Z22" s="354" t="str">
        <f t="shared" si="3"/>
        <v>山並 正憲</v>
      </c>
      <c r="AA22" s="414"/>
      <c r="AB22" s="414"/>
      <c r="AC22" s="414"/>
      <c r="AD22" s="334"/>
      <c r="AE22" s="334"/>
    </row>
    <row r="23" spans="1:31" ht="17.5" customHeight="1">
      <c r="A23" s="332">
        <v>21</v>
      </c>
      <c r="B23" s="332">
        <v>1</v>
      </c>
      <c r="C23" s="29" t="s">
        <v>29</v>
      </c>
      <c r="D23" s="330">
        <v>4</v>
      </c>
      <c r="E23" s="399" t="s">
        <v>91</v>
      </c>
      <c r="F23" s="399" t="s">
        <v>92</v>
      </c>
      <c r="G23" s="350" t="s">
        <v>113</v>
      </c>
      <c r="H23" s="351" t="str">
        <f>_xlfn.XLOOKUP(E23&amp;" "&amp;F23,'2024年間集計'!$B$4:$B$77,'2024年間集計'!$D$4:$D$77,0)</f>
        <v>桑田 晃</v>
      </c>
      <c r="I23" s="337">
        <v>25</v>
      </c>
      <c r="J23" s="337">
        <v>6</v>
      </c>
      <c r="K23" s="60" t="s">
        <v>85</v>
      </c>
      <c r="L23" s="27">
        <v>52</v>
      </c>
      <c r="M23" s="27">
        <v>56</v>
      </c>
      <c r="N23" s="27">
        <f t="shared" si="0"/>
        <v>108</v>
      </c>
      <c r="O23" s="27">
        <f t="shared" si="1"/>
        <v>83</v>
      </c>
      <c r="P23" s="27"/>
      <c r="Q23" s="27"/>
      <c r="R23" s="27"/>
      <c r="S23" s="27"/>
      <c r="T23" s="27">
        <f t="shared" si="2"/>
        <v>7</v>
      </c>
      <c r="V23" s="357" t="s">
        <v>424</v>
      </c>
      <c r="W23" s="357"/>
      <c r="X23" s="359"/>
      <c r="Y23" s="359"/>
      <c r="Z23" s="354" t="str">
        <f t="shared" si="3"/>
        <v>桑田 晃</v>
      </c>
      <c r="AA23" s="414"/>
      <c r="AB23" s="414"/>
      <c r="AC23" s="414"/>
      <c r="AD23" s="334"/>
      <c r="AE23" s="334"/>
    </row>
    <row r="24" spans="1:31" ht="17.5" customHeight="1">
      <c r="A24" s="332">
        <v>22</v>
      </c>
      <c r="B24" s="332">
        <v>1</v>
      </c>
      <c r="C24" s="29" t="s">
        <v>29</v>
      </c>
      <c r="D24" s="330">
        <v>7</v>
      </c>
      <c r="E24" s="399" t="s">
        <v>78</v>
      </c>
      <c r="F24" s="399" t="s">
        <v>79</v>
      </c>
      <c r="G24" s="350" t="s">
        <v>697</v>
      </c>
      <c r="H24" s="351" t="str">
        <f>_xlfn.XLOOKUP(E24&amp;" "&amp;F24,'2024年間集計'!$B$4:$B$77,'2024年間集計'!$D$4:$D$77,0)</f>
        <v>石川 陽子</v>
      </c>
      <c r="I24" s="337">
        <v>20</v>
      </c>
      <c r="J24" s="337">
        <v>32</v>
      </c>
      <c r="K24" s="45" t="s">
        <v>43</v>
      </c>
      <c r="L24" s="27">
        <v>55</v>
      </c>
      <c r="M24" s="27">
        <v>49</v>
      </c>
      <c r="N24" s="27">
        <f t="shared" si="0"/>
        <v>104</v>
      </c>
      <c r="O24" s="27">
        <f t="shared" si="1"/>
        <v>84</v>
      </c>
      <c r="P24" s="27">
        <v>11</v>
      </c>
      <c r="Q24" s="27">
        <v>12</v>
      </c>
      <c r="R24" s="27" t="s">
        <v>779</v>
      </c>
      <c r="S24" s="27"/>
      <c r="T24" s="27">
        <f t="shared" si="2"/>
        <v>33</v>
      </c>
      <c r="V24" s="357" t="s">
        <v>549</v>
      </c>
      <c r="W24" s="357"/>
      <c r="X24" s="357"/>
      <c r="Y24" s="357"/>
      <c r="Z24" s="354" t="str">
        <f t="shared" si="3"/>
        <v>石川 陽子</v>
      </c>
      <c r="AA24" s="414"/>
      <c r="AB24" s="414"/>
      <c r="AC24" s="414"/>
      <c r="AD24" s="334"/>
      <c r="AE24" s="334"/>
    </row>
    <row r="25" spans="1:31" ht="17.5" customHeight="1">
      <c r="A25" s="332">
        <v>23</v>
      </c>
      <c r="B25" s="332">
        <v>1</v>
      </c>
      <c r="C25" s="29" t="s">
        <v>29</v>
      </c>
      <c r="D25" s="330">
        <v>3</v>
      </c>
      <c r="E25" s="399" t="s">
        <v>362</v>
      </c>
      <c r="F25" s="399" t="s">
        <v>363</v>
      </c>
      <c r="G25" s="350" t="s">
        <v>215</v>
      </c>
      <c r="H25" s="351" t="str">
        <f>_xlfn.XLOOKUP(E25&amp;" "&amp;F25,'2024年間集計'!$B$4:$B$77,'2024年間集計'!$D$4:$D$77,0)</f>
        <v>遠藤 誠</v>
      </c>
      <c r="I25" s="337">
        <v>21</v>
      </c>
      <c r="J25" s="337">
        <v>6</v>
      </c>
      <c r="K25" s="48" t="s">
        <v>44</v>
      </c>
      <c r="L25" s="27">
        <v>55</v>
      </c>
      <c r="M25" s="27">
        <v>50</v>
      </c>
      <c r="N25" s="27">
        <f t="shared" si="0"/>
        <v>105</v>
      </c>
      <c r="O25" s="27">
        <f t="shared" si="1"/>
        <v>84</v>
      </c>
      <c r="P25" s="27">
        <v>18</v>
      </c>
      <c r="Q25" s="27"/>
      <c r="R25" s="27"/>
      <c r="S25" s="27"/>
      <c r="T25" s="27">
        <f t="shared" si="2"/>
        <v>7</v>
      </c>
      <c r="V25" s="348" t="s">
        <v>426</v>
      </c>
      <c r="W25" s="357"/>
      <c r="X25" s="357" t="s">
        <v>427</v>
      </c>
      <c r="Y25" s="357" t="s">
        <v>87</v>
      </c>
      <c r="Z25" s="354" t="str">
        <f t="shared" si="3"/>
        <v>遠藤 誠</v>
      </c>
      <c r="AA25" s="362"/>
      <c r="AB25" s="414"/>
      <c r="AC25" s="414"/>
      <c r="AD25" s="334"/>
      <c r="AE25" s="334"/>
    </row>
    <row r="26" spans="1:31" ht="17.5" customHeight="1">
      <c r="A26" s="332">
        <v>24</v>
      </c>
      <c r="B26" s="332">
        <v>1</v>
      </c>
      <c r="C26" s="29" t="s">
        <v>29</v>
      </c>
      <c r="D26" s="330">
        <v>3</v>
      </c>
      <c r="E26" s="399" t="s">
        <v>516</v>
      </c>
      <c r="F26" s="399" t="s">
        <v>517</v>
      </c>
      <c r="G26" s="350" t="s">
        <v>113</v>
      </c>
      <c r="H26" s="351" t="str">
        <f>_xlfn.XLOOKUP(E26&amp;" "&amp;F26,'2024年間集計'!$B$4:$B$77,'2024年間集計'!$D$4:$D$77,0)</f>
        <v>糸山 孝彦</v>
      </c>
      <c r="I26" s="337">
        <v>28</v>
      </c>
      <c r="J26" s="337">
        <v>5</v>
      </c>
      <c r="K26" s="63" t="s">
        <v>40</v>
      </c>
      <c r="L26" s="27">
        <v>58</v>
      </c>
      <c r="M26" s="27">
        <v>54</v>
      </c>
      <c r="N26" s="27">
        <f t="shared" si="0"/>
        <v>112</v>
      </c>
      <c r="O26" s="27">
        <f t="shared" si="1"/>
        <v>84</v>
      </c>
      <c r="P26" s="27"/>
      <c r="Q26" s="27"/>
      <c r="R26" s="27">
        <v>17</v>
      </c>
      <c r="S26" s="27"/>
      <c r="T26" s="27">
        <f t="shared" si="2"/>
        <v>6</v>
      </c>
      <c r="V26" s="357" t="s">
        <v>428</v>
      </c>
      <c r="W26" s="357"/>
      <c r="X26" s="416"/>
      <c r="Y26" s="416"/>
      <c r="Z26" s="354" t="str">
        <f t="shared" si="3"/>
        <v>糸山 孝彦</v>
      </c>
      <c r="AA26" s="414"/>
      <c r="AB26" s="414"/>
      <c r="AC26" s="414"/>
      <c r="AD26" s="334"/>
      <c r="AE26" s="334"/>
    </row>
    <row r="27" spans="1:31" ht="17.5" customHeight="1">
      <c r="A27" s="332">
        <v>25</v>
      </c>
      <c r="B27" s="332">
        <v>1</v>
      </c>
      <c r="C27" s="29" t="s">
        <v>29</v>
      </c>
      <c r="D27" s="330">
        <v>8</v>
      </c>
      <c r="E27" s="399" t="s">
        <v>96</v>
      </c>
      <c r="F27" s="399" t="s">
        <v>97</v>
      </c>
      <c r="G27" s="350" t="s">
        <v>61</v>
      </c>
      <c r="H27" s="351" t="str">
        <f>_xlfn.XLOOKUP(E27&amp;" "&amp;F27,'2024年間集計'!$B$4:$B$77,'2024年間集計'!$D$4:$D$77,0)</f>
        <v>齋藤 育真</v>
      </c>
      <c r="I27" s="337">
        <v>31</v>
      </c>
      <c r="J27" s="337">
        <v>42</v>
      </c>
      <c r="K27" s="63" t="s">
        <v>40</v>
      </c>
      <c r="L27" s="27">
        <v>56</v>
      </c>
      <c r="M27" s="27">
        <v>59</v>
      </c>
      <c r="N27" s="27">
        <f t="shared" si="0"/>
        <v>115</v>
      </c>
      <c r="O27" s="27">
        <f t="shared" si="1"/>
        <v>84</v>
      </c>
      <c r="P27" s="27"/>
      <c r="Q27" s="27"/>
      <c r="R27" s="27"/>
      <c r="S27" s="27"/>
      <c r="T27" s="27">
        <f t="shared" si="2"/>
        <v>43</v>
      </c>
      <c r="V27" s="357" t="s">
        <v>550</v>
      </c>
      <c r="W27" s="357"/>
      <c r="X27" s="357"/>
      <c r="Y27" s="357"/>
      <c r="Z27" s="354" t="str">
        <f t="shared" si="3"/>
        <v>齋藤 育真</v>
      </c>
      <c r="AA27" s="414"/>
      <c r="AB27" s="414"/>
      <c r="AC27" s="414"/>
      <c r="AD27" s="334"/>
      <c r="AE27" s="334"/>
    </row>
    <row r="28" spans="1:31" ht="17.5" customHeight="1">
      <c r="A28" s="332">
        <v>26</v>
      </c>
      <c r="B28" s="332">
        <v>1</v>
      </c>
      <c r="C28" s="29" t="s">
        <v>29</v>
      </c>
      <c r="D28" s="330">
        <v>2</v>
      </c>
      <c r="E28" s="399" t="s">
        <v>82</v>
      </c>
      <c r="F28" s="399" t="s">
        <v>83</v>
      </c>
      <c r="G28" s="350" t="s">
        <v>62</v>
      </c>
      <c r="H28" s="351" t="str">
        <f>_xlfn.XLOOKUP(E28&amp;" "&amp;F28,'2024年間集計'!$B$4:$B$77,'2024年間集計'!$D$4:$D$77,0)</f>
        <v>後藤 敦彦</v>
      </c>
      <c r="I28" s="337">
        <v>16</v>
      </c>
      <c r="J28" s="337">
        <v>36</v>
      </c>
      <c r="K28" s="48" t="s">
        <v>40</v>
      </c>
      <c r="L28" s="27">
        <v>51</v>
      </c>
      <c r="M28" s="27">
        <v>50</v>
      </c>
      <c r="N28" s="27">
        <f t="shared" si="0"/>
        <v>101</v>
      </c>
      <c r="O28" s="27">
        <f t="shared" si="1"/>
        <v>85</v>
      </c>
      <c r="P28" s="27"/>
      <c r="Q28" s="27"/>
      <c r="R28" s="27"/>
      <c r="S28" s="27"/>
      <c r="T28" s="27">
        <f t="shared" si="2"/>
        <v>37</v>
      </c>
      <c r="V28" s="357" t="s">
        <v>431</v>
      </c>
      <c r="W28" s="357"/>
      <c r="X28" s="357"/>
      <c r="Y28" s="357"/>
      <c r="Z28" s="354" t="str">
        <f t="shared" si="3"/>
        <v>後藤 敦彦</v>
      </c>
      <c r="AA28" s="414"/>
      <c r="AB28" s="414"/>
      <c r="AC28" s="414"/>
      <c r="AD28" s="334"/>
      <c r="AE28" s="334"/>
    </row>
    <row r="29" spans="1:31" ht="17.5" customHeight="1">
      <c r="A29" s="332">
        <v>27</v>
      </c>
      <c r="B29" s="332">
        <v>1</v>
      </c>
      <c r="C29" s="29" t="s">
        <v>29</v>
      </c>
      <c r="D29" s="330">
        <v>9</v>
      </c>
      <c r="E29" s="399" t="s">
        <v>531</v>
      </c>
      <c r="F29" s="399" t="s">
        <v>532</v>
      </c>
      <c r="G29" s="350" t="s">
        <v>533</v>
      </c>
      <c r="H29" s="351" t="str">
        <f>_xlfn.XLOOKUP(E29&amp;" "&amp;F29,'2024年間集計'!$B$4:$B$77,'2024年間集計'!$D$4:$D$77,0)</f>
        <v>清水 淳博</v>
      </c>
      <c r="I29" s="426">
        <v>19</v>
      </c>
      <c r="J29" s="337">
        <v>3</v>
      </c>
      <c r="K29" s="45" t="s">
        <v>40</v>
      </c>
      <c r="L29" s="27">
        <v>51</v>
      </c>
      <c r="M29" s="27">
        <v>53</v>
      </c>
      <c r="N29" s="27">
        <f t="shared" si="0"/>
        <v>104</v>
      </c>
      <c r="O29" s="27">
        <f t="shared" si="1"/>
        <v>85</v>
      </c>
      <c r="P29" s="27"/>
      <c r="Q29" s="27"/>
      <c r="R29" s="27"/>
      <c r="S29" s="27"/>
      <c r="T29" s="27">
        <f>J30+B29</f>
        <v>11</v>
      </c>
      <c r="V29" s="357" t="s">
        <v>432</v>
      </c>
      <c r="W29" s="357"/>
      <c r="X29" s="360"/>
      <c r="Y29" s="360"/>
      <c r="Z29" s="354" t="str">
        <f t="shared" si="3"/>
        <v>清水 淳博</v>
      </c>
      <c r="AA29" s="414"/>
      <c r="AB29" s="414"/>
      <c r="AC29" s="414"/>
      <c r="AD29" s="361"/>
      <c r="AE29" s="334"/>
    </row>
    <row r="30" spans="1:31" ht="17.5" customHeight="1">
      <c r="A30" s="332">
        <v>28</v>
      </c>
      <c r="B30" s="332">
        <v>1</v>
      </c>
      <c r="C30" s="29" t="s">
        <v>29</v>
      </c>
      <c r="D30" s="330">
        <v>4</v>
      </c>
      <c r="E30" s="399" t="s">
        <v>204</v>
      </c>
      <c r="F30" s="399" t="s">
        <v>271</v>
      </c>
      <c r="G30" s="350" t="s">
        <v>113</v>
      </c>
      <c r="H30" s="351" t="str">
        <f>_xlfn.XLOOKUP(E30&amp;" "&amp;F30,'2024年間集計'!$B$4:$B$77,'2024年間集計'!$D$4:$D$77,0)</f>
        <v>海老原 強</v>
      </c>
      <c r="I30" s="426">
        <v>19</v>
      </c>
      <c r="J30" s="337">
        <v>10</v>
      </c>
      <c r="K30" s="45" t="s">
        <v>40</v>
      </c>
      <c r="L30" s="27">
        <v>51</v>
      </c>
      <c r="M30" s="27">
        <v>53</v>
      </c>
      <c r="N30" s="27">
        <f t="shared" si="0"/>
        <v>104</v>
      </c>
      <c r="O30" s="27">
        <f t="shared" si="1"/>
        <v>85</v>
      </c>
      <c r="P30" s="27">
        <v>16</v>
      </c>
      <c r="Q30" s="27"/>
      <c r="R30" s="27"/>
      <c r="S30" s="27"/>
      <c r="T30" s="27">
        <f>J29+B30</f>
        <v>4</v>
      </c>
      <c r="V30" s="357" t="s">
        <v>433</v>
      </c>
      <c r="W30" s="357"/>
      <c r="X30" s="357"/>
      <c r="Y30" s="357"/>
      <c r="Z30" s="354" t="str">
        <f t="shared" si="3"/>
        <v>海老原 強</v>
      </c>
      <c r="AA30" s="414"/>
      <c r="AB30" s="414"/>
      <c r="AC30" s="414"/>
      <c r="AD30" s="361"/>
      <c r="AE30" s="361"/>
    </row>
    <row r="31" spans="1:31" ht="17.5" customHeight="1">
      <c r="A31" s="332">
        <v>29</v>
      </c>
      <c r="B31" s="332">
        <v>1</v>
      </c>
      <c r="C31" s="29" t="s">
        <v>29</v>
      </c>
      <c r="D31" s="330">
        <v>2</v>
      </c>
      <c r="E31" s="399" t="s">
        <v>67</v>
      </c>
      <c r="F31" s="399" t="s">
        <v>115</v>
      </c>
      <c r="G31" s="350" t="s">
        <v>116</v>
      </c>
      <c r="H31" s="351" t="str">
        <f>_xlfn.XLOOKUP(E31&amp;" "&amp;F31,'2024年間集計'!$B$4:$B$77,'2024年間集計'!$D$4:$D$77,0)</f>
        <v>佐藤 潤一</v>
      </c>
      <c r="I31" s="337">
        <v>17</v>
      </c>
      <c r="J31" s="337">
        <v>54</v>
      </c>
      <c r="K31" s="63" t="s">
        <v>40</v>
      </c>
      <c r="L31" s="27">
        <v>46</v>
      </c>
      <c r="M31" s="27">
        <v>57</v>
      </c>
      <c r="N31" s="27">
        <f t="shared" si="0"/>
        <v>103</v>
      </c>
      <c r="O31" s="27">
        <f t="shared" si="1"/>
        <v>86</v>
      </c>
      <c r="P31" s="27"/>
      <c r="Q31" s="27"/>
      <c r="R31" s="27"/>
      <c r="S31" s="27"/>
      <c r="T31" s="27">
        <f t="shared" ref="T31:T40" si="15">J31+B31</f>
        <v>55</v>
      </c>
      <c r="V31" s="357" t="s">
        <v>434</v>
      </c>
      <c r="W31" s="357"/>
      <c r="X31" s="357" t="s">
        <v>430</v>
      </c>
      <c r="Y31" s="357" t="s">
        <v>743</v>
      </c>
      <c r="Z31" s="354" t="str">
        <f t="shared" si="3"/>
        <v>佐藤 潤一</v>
      </c>
      <c r="AA31" s="414"/>
      <c r="AB31" s="414"/>
      <c r="AC31" s="414"/>
      <c r="AD31" s="362"/>
      <c r="AE31" s="362"/>
    </row>
    <row r="32" spans="1:31" ht="17.5" customHeight="1">
      <c r="A32" s="332">
        <v>30</v>
      </c>
      <c r="B32" s="332">
        <v>1</v>
      </c>
      <c r="C32" s="29" t="s">
        <v>29</v>
      </c>
      <c r="D32" s="330">
        <v>7</v>
      </c>
      <c r="E32" s="399" t="s">
        <v>0</v>
      </c>
      <c r="F32" s="399" t="s">
        <v>1</v>
      </c>
      <c r="G32" s="350" t="s">
        <v>499</v>
      </c>
      <c r="H32" s="351" t="str">
        <f>_xlfn.XLOOKUP(E32&amp;" "&amp;F32,'2024年間集計'!$B$4:$B$77,'2024年間集計'!$D$4:$D$77,0)</f>
        <v>市川 洋治</v>
      </c>
      <c r="I32" s="337">
        <v>19</v>
      </c>
      <c r="J32" s="337">
        <v>24</v>
      </c>
      <c r="K32" s="63" t="s">
        <v>44</v>
      </c>
      <c r="L32" s="27">
        <v>51</v>
      </c>
      <c r="M32" s="27">
        <v>54</v>
      </c>
      <c r="N32" s="27">
        <f t="shared" si="0"/>
        <v>105</v>
      </c>
      <c r="O32" s="27">
        <f t="shared" si="1"/>
        <v>86</v>
      </c>
      <c r="P32" s="27"/>
      <c r="Q32" s="27"/>
      <c r="R32" s="27"/>
      <c r="S32" s="32"/>
      <c r="T32" s="27">
        <f t="shared" si="15"/>
        <v>25</v>
      </c>
      <c r="V32" s="348" t="s">
        <v>435</v>
      </c>
      <c r="W32" s="355"/>
      <c r="X32" s="359"/>
      <c r="Y32" s="357"/>
      <c r="Z32" s="354" t="str">
        <f t="shared" si="3"/>
        <v>市川 洋治</v>
      </c>
      <c r="AB32" s="414"/>
      <c r="AC32" s="414"/>
    </row>
    <row r="33" spans="1:29" ht="17.5" customHeight="1">
      <c r="A33" s="332">
        <v>31</v>
      </c>
      <c r="B33" s="332">
        <v>1</v>
      </c>
      <c r="C33" s="29" t="s">
        <v>29</v>
      </c>
      <c r="D33" s="330">
        <v>10</v>
      </c>
      <c r="E33" s="399" t="s">
        <v>119</v>
      </c>
      <c r="F33" s="399" t="s">
        <v>120</v>
      </c>
      <c r="G33" s="350" t="s">
        <v>118</v>
      </c>
      <c r="H33" s="351" t="str">
        <f>_xlfn.XLOOKUP(E33&amp;" "&amp;F33,'2024年間集計'!$B$4:$B$77,'2024年間集計'!$D$4:$D$77,0)</f>
        <v>坂井 達弥</v>
      </c>
      <c r="I33" s="337">
        <v>33</v>
      </c>
      <c r="J33" s="337">
        <v>20</v>
      </c>
      <c r="K33" s="60" t="s">
        <v>40</v>
      </c>
      <c r="L33" s="27">
        <v>59</v>
      </c>
      <c r="M33" s="27">
        <v>60</v>
      </c>
      <c r="N33" s="27">
        <f t="shared" si="0"/>
        <v>119</v>
      </c>
      <c r="O33" s="27">
        <f t="shared" si="1"/>
        <v>86</v>
      </c>
      <c r="P33" s="27"/>
      <c r="Q33" s="27"/>
      <c r="R33" s="27"/>
      <c r="S33" s="27"/>
      <c r="T33" s="27">
        <f t="shared" si="15"/>
        <v>21</v>
      </c>
      <c r="V33" s="374" t="s">
        <v>436</v>
      </c>
      <c r="W33" s="375"/>
      <c r="X33" s="376"/>
      <c r="Y33" s="377"/>
      <c r="Z33" s="354" t="str">
        <f t="shared" si="3"/>
        <v>坂井 達弥</v>
      </c>
      <c r="AB33" s="414"/>
      <c r="AC33" s="414"/>
    </row>
    <row r="34" spans="1:29" ht="16" customHeight="1">
      <c r="A34" s="332">
        <v>32</v>
      </c>
      <c r="B34" s="332">
        <v>1</v>
      </c>
      <c r="C34" s="29" t="s">
        <v>29</v>
      </c>
      <c r="D34" s="330">
        <v>2</v>
      </c>
      <c r="E34" s="399" t="s">
        <v>496</v>
      </c>
      <c r="F34" s="399" t="s">
        <v>497</v>
      </c>
      <c r="G34" s="350" t="s">
        <v>498</v>
      </c>
      <c r="H34" s="351" t="str">
        <f>_xlfn.XLOOKUP(E34&amp;" "&amp;F34,'2024年間集計'!$B$4:$B$77,'2024年間集計'!$D$4:$D$77,0)</f>
        <v>防護 康雄</v>
      </c>
      <c r="I34" s="417">
        <v>36</v>
      </c>
      <c r="J34" s="337">
        <v>8</v>
      </c>
      <c r="K34" s="45" t="s">
        <v>40</v>
      </c>
      <c r="L34" s="27">
        <v>63</v>
      </c>
      <c r="M34" s="27">
        <v>59</v>
      </c>
      <c r="N34" s="27">
        <f t="shared" si="0"/>
        <v>122</v>
      </c>
      <c r="O34" s="27">
        <f t="shared" si="1"/>
        <v>86</v>
      </c>
      <c r="P34" s="27"/>
      <c r="Q34" s="27"/>
      <c r="R34" s="27"/>
      <c r="S34" s="27"/>
      <c r="T34" s="27">
        <f t="shared" si="15"/>
        <v>9</v>
      </c>
      <c r="V34" s="374" t="s">
        <v>576</v>
      </c>
      <c r="W34" s="355"/>
      <c r="X34" s="363"/>
      <c r="Y34" s="363"/>
      <c r="Z34" s="354" t="str">
        <f t="shared" si="3"/>
        <v>防護 康雄</v>
      </c>
      <c r="AB34" s="414"/>
      <c r="AC34" s="414"/>
    </row>
    <row r="35" spans="1:29" ht="16" customHeight="1">
      <c r="A35" s="332">
        <v>33</v>
      </c>
      <c r="B35" s="332">
        <v>1</v>
      </c>
      <c r="C35" s="29" t="s">
        <v>29</v>
      </c>
      <c r="D35" s="330">
        <v>3</v>
      </c>
      <c r="E35" s="399" t="s">
        <v>69</v>
      </c>
      <c r="F35" s="399" t="s">
        <v>198</v>
      </c>
      <c r="G35" s="350" t="s">
        <v>254</v>
      </c>
      <c r="H35" s="351" t="str">
        <f>_xlfn.XLOOKUP(E35&amp;" "&amp;F35,'2024年間集計'!$B$4:$B$77,'2024年間集計'!$D$4:$D$77,0)</f>
        <v>矢尾板 Miki</v>
      </c>
      <c r="I35" s="412">
        <v>36</v>
      </c>
      <c r="J35" s="337">
        <v>4</v>
      </c>
      <c r="K35" s="48" t="s">
        <v>43</v>
      </c>
      <c r="L35" s="27">
        <v>63</v>
      </c>
      <c r="M35" s="27">
        <v>59</v>
      </c>
      <c r="N35" s="27">
        <f t="shared" si="0"/>
        <v>122</v>
      </c>
      <c r="O35" s="27">
        <f t="shared" si="1"/>
        <v>86</v>
      </c>
      <c r="P35" s="27"/>
      <c r="Q35" s="27"/>
      <c r="R35" s="27"/>
      <c r="S35" s="27"/>
      <c r="T35" s="27">
        <f t="shared" si="15"/>
        <v>5</v>
      </c>
      <c r="V35" s="374" t="s">
        <v>577</v>
      </c>
      <c r="W35" s="355"/>
      <c r="X35" s="357"/>
      <c r="Y35" s="357"/>
      <c r="Z35" s="354" t="str">
        <f t="shared" si="3"/>
        <v>矢尾板 Miki</v>
      </c>
    </row>
    <row r="36" spans="1:29" ht="16" customHeight="1">
      <c r="A36" s="332">
        <v>34</v>
      </c>
      <c r="B36" s="332">
        <v>1</v>
      </c>
      <c r="C36" s="29" t="s">
        <v>29</v>
      </c>
      <c r="D36" s="330">
        <v>6</v>
      </c>
      <c r="E36" s="399" t="s">
        <v>4</v>
      </c>
      <c r="F36" s="399" t="s">
        <v>5</v>
      </c>
      <c r="G36" s="350" t="s">
        <v>113</v>
      </c>
      <c r="H36" s="351" t="str">
        <f>_xlfn.XLOOKUP(E36&amp;" "&amp;F36,'2024年間集計'!$B$4:$B$77,'2024年間集計'!$D$4:$D$77,0)</f>
        <v>Candy 長井</v>
      </c>
      <c r="I36" s="412">
        <v>25</v>
      </c>
      <c r="J36" s="337">
        <v>6</v>
      </c>
      <c r="K36" s="63" t="s">
        <v>43</v>
      </c>
      <c r="L36" s="27">
        <v>57</v>
      </c>
      <c r="M36" s="27">
        <v>55</v>
      </c>
      <c r="N36" s="27">
        <f t="shared" si="0"/>
        <v>112</v>
      </c>
      <c r="O36" s="27">
        <f t="shared" si="1"/>
        <v>87</v>
      </c>
      <c r="P36" s="27"/>
      <c r="Q36" s="27"/>
      <c r="R36" s="27"/>
      <c r="S36" s="27"/>
      <c r="T36" s="27">
        <f t="shared" si="15"/>
        <v>7</v>
      </c>
      <c r="V36" s="374" t="s">
        <v>633</v>
      </c>
      <c r="W36" s="355"/>
      <c r="X36" s="357"/>
      <c r="Y36" s="357"/>
      <c r="Z36" s="354" t="str">
        <f t="shared" si="3"/>
        <v>Candy 長井</v>
      </c>
    </row>
    <row r="37" spans="1:29" ht="16" customHeight="1">
      <c r="A37" s="332">
        <v>35</v>
      </c>
      <c r="B37" s="332">
        <v>1</v>
      </c>
      <c r="C37" s="29" t="s">
        <v>29</v>
      </c>
      <c r="D37" s="330">
        <v>10</v>
      </c>
      <c r="E37" s="399" t="s">
        <v>17</v>
      </c>
      <c r="F37" s="399" t="s">
        <v>493</v>
      </c>
      <c r="G37" s="350" t="s">
        <v>113</v>
      </c>
      <c r="H37" s="351" t="str">
        <f>_xlfn.XLOOKUP(E37&amp;" "&amp;F37,'2024年間集計'!$B$4:$B$77,'2024年間集計'!$D$4:$D$77,0)</f>
        <v>水澤 淳子</v>
      </c>
      <c r="I37" s="412">
        <v>32</v>
      </c>
      <c r="J37" s="337">
        <v>5</v>
      </c>
      <c r="K37" s="60" t="s">
        <v>43</v>
      </c>
      <c r="L37" s="27">
        <v>61</v>
      </c>
      <c r="M37" s="27">
        <v>60</v>
      </c>
      <c r="N37" s="27">
        <f t="shared" si="0"/>
        <v>121</v>
      </c>
      <c r="O37" s="27">
        <f t="shared" si="1"/>
        <v>89</v>
      </c>
      <c r="P37" s="27"/>
      <c r="Q37" s="27"/>
      <c r="R37" s="27"/>
      <c r="S37" s="27"/>
      <c r="T37" s="27">
        <f t="shared" si="15"/>
        <v>6</v>
      </c>
      <c r="V37" s="374" t="s">
        <v>634</v>
      </c>
      <c r="W37" s="355"/>
      <c r="X37" s="458"/>
      <c r="Y37" s="458"/>
      <c r="Z37" s="354" t="str">
        <f t="shared" si="3"/>
        <v>水澤 淳子</v>
      </c>
    </row>
    <row r="38" spans="1:29" ht="16" customHeight="1">
      <c r="A38" s="332">
        <v>36</v>
      </c>
      <c r="B38" s="332">
        <v>1</v>
      </c>
      <c r="C38" s="29" t="s">
        <v>29</v>
      </c>
      <c r="D38" s="330">
        <v>7</v>
      </c>
      <c r="E38" s="399" t="s">
        <v>71</v>
      </c>
      <c r="F38" s="399" t="s">
        <v>72</v>
      </c>
      <c r="G38" s="350" t="s">
        <v>63</v>
      </c>
      <c r="H38" s="351" t="str">
        <f>_xlfn.XLOOKUP(E38&amp;" "&amp;F38,'2024年間集計'!$B$4:$B$77,'2024年間集計'!$D$4:$D$77,0)</f>
        <v>森 成高</v>
      </c>
      <c r="I38" s="412">
        <v>17</v>
      </c>
      <c r="J38" s="337">
        <v>37</v>
      </c>
      <c r="K38" s="48" t="s">
        <v>40</v>
      </c>
      <c r="L38" s="27">
        <v>53</v>
      </c>
      <c r="M38" s="27">
        <v>56</v>
      </c>
      <c r="N38" s="27">
        <f t="shared" si="0"/>
        <v>109</v>
      </c>
      <c r="O38" s="27">
        <f t="shared" si="1"/>
        <v>92</v>
      </c>
      <c r="P38" s="27"/>
      <c r="Q38" s="27"/>
      <c r="R38" s="27"/>
      <c r="S38" s="27"/>
      <c r="T38" s="27">
        <f t="shared" si="15"/>
        <v>38</v>
      </c>
      <c r="V38" s="374" t="s">
        <v>635</v>
      </c>
      <c r="W38" s="355"/>
      <c r="X38" s="357"/>
      <c r="Y38" s="357"/>
      <c r="Z38" s="354" t="str">
        <f t="shared" si="3"/>
        <v>森 成高</v>
      </c>
    </row>
    <row r="39" spans="1:29" ht="15.5" customHeight="1">
      <c r="A39" s="332">
        <v>37</v>
      </c>
      <c r="B39" s="332">
        <v>1</v>
      </c>
      <c r="C39" s="29" t="s">
        <v>29</v>
      </c>
      <c r="D39" s="330">
        <v>9</v>
      </c>
      <c r="E39" s="399" t="s">
        <v>590</v>
      </c>
      <c r="F39" s="399" t="s">
        <v>489</v>
      </c>
      <c r="G39" s="350" t="s">
        <v>113</v>
      </c>
      <c r="H39" s="351" t="str">
        <f>_xlfn.XLOOKUP(E39&amp;" "&amp;F39,'2024年間集計'!$B$4:$B$77,'2024年間集計'!$D$4:$D$77,0)</f>
        <v>中川 崇</v>
      </c>
      <c r="I39" s="412">
        <v>36</v>
      </c>
      <c r="J39" s="337">
        <v>3</v>
      </c>
      <c r="K39" s="45" t="s">
        <v>40</v>
      </c>
      <c r="L39" s="27">
        <v>64</v>
      </c>
      <c r="M39" s="27">
        <v>68</v>
      </c>
      <c r="N39" s="27">
        <f t="shared" si="0"/>
        <v>132</v>
      </c>
      <c r="O39" s="27">
        <f t="shared" si="1"/>
        <v>96</v>
      </c>
      <c r="P39" s="27"/>
      <c r="Q39" s="27"/>
      <c r="R39" s="27"/>
      <c r="S39" s="27"/>
      <c r="T39" s="27">
        <f t="shared" si="15"/>
        <v>4</v>
      </c>
      <c r="V39" s="374" t="s">
        <v>636</v>
      </c>
      <c r="W39" s="355"/>
      <c r="X39" s="416"/>
      <c r="Y39" s="416"/>
      <c r="Z39" s="354" t="str">
        <f t="shared" si="3"/>
        <v>中川 崇</v>
      </c>
    </row>
    <row r="40" spans="1:29" ht="15.5" customHeight="1">
      <c r="A40" s="332">
        <v>38</v>
      </c>
      <c r="B40" s="332">
        <v>1</v>
      </c>
      <c r="C40" s="29" t="s">
        <v>29</v>
      </c>
      <c r="D40" s="330">
        <v>8</v>
      </c>
      <c r="E40" s="399" t="s">
        <v>511</v>
      </c>
      <c r="F40" s="399" t="s">
        <v>512</v>
      </c>
      <c r="G40" s="351" t="s">
        <v>513</v>
      </c>
      <c r="H40" s="351" t="str">
        <f>_xlfn.XLOOKUP(E40&amp;" "&amp;F40,'2024年間集計'!$B$4:$B$77,'2024年間集計'!$D$4:$D$77,0)</f>
        <v>太田 英之</v>
      </c>
      <c r="I40" s="417">
        <v>19</v>
      </c>
      <c r="J40" s="337">
        <v>4</v>
      </c>
      <c r="K40" s="45" t="s">
        <v>40</v>
      </c>
      <c r="L40" s="27">
        <v>61</v>
      </c>
      <c r="M40" s="27">
        <v>59</v>
      </c>
      <c r="N40" s="27">
        <f t="shared" si="0"/>
        <v>120</v>
      </c>
      <c r="O40" s="27">
        <f t="shared" si="1"/>
        <v>101</v>
      </c>
      <c r="P40" s="27"/>
      <c r="Q40" s="27"/>
      <c r="R40" s="27"/>
      <c r="S40" s="27"/>
      <c r="T40" s="27">
        <f t="shared" si="15"/>
        <v>5</v>
      </c>
      <c r="V40" s="374" t="s">
        <v>637</v>
      </c>
      <c r="W40" s="355"/>
      <c r="X40" s="357"/>
      <c r="Y40" s="357"/>
      <c r="Z40" s="354" t="str">
        <f t="shared" si="3"/>
        <v>太田 英之</v>
      </c>
    </row>
    <row r="41" spans="1:29" ht="20.5" customHeight="1">
      <c r="A41" s="336"/>
      <c r="B41" s="336"/>
      <c r="V41" s="427"/>
      <c r="W41" s="428"/>
      <c r="X41" s="429"/>
      <c r="Y41" s="429"/>
      <c r="Z41" s="430"/>
    </row>
    <row r="42" spans="1:29" ht="37" customHeight="1">
      <c r="A42" s="336"/>
      <c r="D42" s="27" t="s">
        <v>28</v>
      </c>
      <c r="E42" s="398" t="s">
        <v>480</v>
      </c>
      <c r="F42" s="398" t="s">
        <v>481</v>
      </c>
      <c r="G42" s="28" t="s">
        <v>12</v>
      </c>
      <c r="H42" s="30" t="s">
        <v>379</v>
      </c>
      <c r="I42" s="28" t="s">
        <v>59</v>
      </c>
      <c r="J42" s="381"/>
      <c r="K42" s="34" t="s">
        <v>24</v>
      </c>
      <c r="L42" s="28" t="s">
        <v>13</v>
      </c>
      <c r="M42" s="28" t="s">
        <v>14</v>
      </c>
      <c r="N42" s="28" t="s">
        <v>15</v>
      </c>
      <c r="O42" s="381" t="s">
        <v>16</v>
      </c>
      <c r="P42" s="384" t="s">
        <v>36</v>
      </c>
      <c r="Q42" s="41" t="s">
        <v>31</v>
      </c>
      <c r="R42" s="41" t="s">
        <v>32</v>
      </c>
      <c r="S42" s="31" t="s">
        <v>381</v>
      </c>
      <c r="V42" s="357"/>
      <c r="W42" s="355"/>
      <c r="X42" s="363"/>
      <c r="Y42" s="363"/>
      <c r="Z42" s="354"/>
    </row>
    <row r="43" spans="1:29" ht="18" customHeight="1">
      <c r="A43" s="336"/>
      <c r="D43" s="63">
        <v>5</v>
      </c>
      <c r="E43" s="399" t="s">
        <v>761</v>
      </c>
      <c r="F43" s="399" t="s">
        <v>762</v>
      </c>
      <c r="G43" s="351" t="s">
        <v>113</v>
      </c>
      <c r="H43" s="351" t="str">
        <f>_xlfn.XLOOKUP(E43&amp;" "&amp;F43,'2024年間集計'!$B$4:$B$79,'2024年間集計'!$D$4:$D$79,0)</f>
        <v>梶原 盛光</v>
      </c>
      <c r="I43" s="63" t="s">
        <v>73</v>
      </c>
      <c r="J43" s="382"/>
      <c r="K43" s="48" t="s">
        <v>40</v>
      </c>
      <c r="L43" s="27">
        <v>48</v>
      </c>
      <c r="M43" s="27">
        <v>55</v>
      </c>
      <c r="N43" s="27">
        <f>L43+M43</f>
        <v>103</v>
      </c>
      <c r="O43" s="385"/>
      <c r="P43" s="385"/>
      <c r="Q43" s="27"/>
      <c r="R43" s="27"/>
      <c r="S43" s="418" t="s">
        <v>775</v>
      </c>
      <c r="V43" s="357" t="s">
        <v>442</v>
      </c>
      <c r="W43" s="355">
        <v>20</v>
      </c>
      <c r="X43" s="357"/>
      <c r="Y43" s="357"/>
      <c r="Z43" s="354" t="str">
        <f>$Z$39</f>
        <v>中川 崇</v>
      </c>
      <c r="AA43" s="4"/>
      <c r="AB43" s="4"/>
      <c r="AC43" s="4"/>
    </row>
    <row r="44" spans="1:29" ht="18" customHeight="1">
      <c r="A44" s="336"/>
      <c r="D44" s="63">
        <v>1</v>
      </c>
      <c r="E44" s="399" t="s">
        <v>763</v>
      </c>
      <c r="F44" s="399" t="s">
        <v>764</v>
      </c>
      <c r="G44" s="351" t="s">
        <v>113</v>
      </c>
      <c r="H44" s="351" t="str">
        <f>_xlfn.XLOOKUP(E44&amp;" "&amp;F44,'2024年間集計'!$B$4:$B$79,'2024年間集計'!$D$4:$D$79,0)</f>
        <v>小高 智織</v>
      </c>
      <c r="I44" s="63" t="s">
        <v>73</v>
      </c>
      <c r="J44" s="382"/>
      <c r="K44" s="48" t="s">
        <v>40</v>
      </c>
      <c r="L44" s="27">
        <v>56</v>
      </c>
      <c r="M44" s="27">
        <v>53</v>
      </c>
      <c r="N44" s="27">
        <f t="shared" ref="N44:N46" si="16">L44+M44</f>
        <v>109</v>
      </c>
      <c r="O44" s="385"/>
      <c r="P44" s="385"/>
      <c r="Q44" s="27"/>
      <c r="R44" s="27"/>
      <c r="S44" s="418"/>
      <c r="V44" s="357" t="s">
        <v>443</v>
      </c>
      <c r="W44" s="355">
        <v>20</v>
      </c>
      <c r="X44" s="363"/>
      <c r="Y44" s="363"/>
      <c r="Z44" s="354" t="s">
        <v>93</v>
      </c>
      <c r="AA44" s="27">
        <v>40</v>
      </c>
      <c r="AB44" s="27">
        <v>41</v>
      </c>
      <c r="AC44" s="27">
        <f>AA44+AB44</f>
        <v>81</v>
      </c>
    </row>
    <row r="45" spans="1:29" ht="18" customHeight="1">
      <c r="D45" s="63">
        <v>9</v>
      </c>
      <c r="E45" s="399" t="s">
        <v>534</v>
      </c>
      <c r="F45" s="399" t="s">
        <v>535</v>
      </c>
      <c r="G45" s="351" t="s">
        <v>536</v>
      </c>
      <c r="H45" s="351" t="str">
        <f>_xlfn.XLOOKUP(E45&amp;" "&amp;F45,'2024年間集計'!$B$4:$B$79,'2024年間集計'!$D$4:$D$79,0)</f>
        <v>高橋 紀子</v>
      </c>
      <c r="I45" s="63" t="s">
        <v>73</v>
      </c>
      <c r="J45" s="382"/>
      <c r="K45" s="48" t="s">
        <v>43</v>
      </c>
      <c r="L45" s="27">
        <v>60</v>
      </c>
      <c r="M45" s="27">
        <v>60</v>
      </c>
      <c r="N45" s="27">
        <f t="shared" si="16"/>
        <v>120</v>
      </c>
      <c r="O45" s="385"/>
      <c r="P45" s="385"/>
      <c r="Q45" s="27"/>
      <c r="R45" s="27"/>
      <c r="S45" s="418"/>
      <c r="V45" s="357" t="s">
        <v>444</v>
      </c>
      <c r="W45" s="357"/>
      <c r="X45" s="357" t="s">
        <v>445</v>
      </c>
      <c r="Y45" s="357" t="s">
        <v>88</v>
      </c>
      <c r="Z45" s="354" t="s">
        <v>771</v>
      </c>
      <c r="AA45" s="27">
        <v>48</v>
      </c>
      <c r="AB45" s="27">
        <v>55</v>
      </c>
      <c r="AC45" s="27">
        <f>AA45+AB45</f>
        <v>103</v>
      </c>
    </row>
    <row r="46" spans="1:29" ht="18" customHeight="1">
      <c r="A46" s="336"/>
      <c r="D46" s="63">
        <v>2</v>
      </c>
      <c r="E46" s="399" t="s">
        <v>699</v>
      </c>
      <c r="F46" s="399" t="s">
        <v>700</v>
      </c>
      <c r="G46" s="351" t="s">
        <v>701</v>
      </c>
      <c r="H46" s="351" t="str">
        <f>_xlfn.XLOOKUP(E46&amp;" "&amp;F46,'2024年間集計'!$B$4:$B$79,'2024年間集計'!$D$4:$D$79,0)</f>
        <v>山川 仁士</v>
      </c>
      <c r="I46" s="63" t="s">
        <v>73</v>
      </c>
      <c r="J46" s="382"/>
      <c r="K46" s="48" t="s">
        <v>40</v>
      </c>
      <c r="L46" s="27">
        <v>57</v>
      </c>
      <c r="M46" s="27">
        <v>60</v>
      </c>
      <c r="N46" s="27">
        <f t="shared" si="16"/>
        <v>117</v>
      </c>
      <c r="O46" s="385"/>
      <c r="P46" s="385"/>
      <c r="Q46" s="27"/>
      <c r="R46" s="27"/>
      <c r="S46" s="418"/>
    </row>
    <row r="47" spans="1:29" ht="18" customHeight="1">
      <c r="A47" s="336"/>
      <c r="O47" s="339"/>
    </row>
    <row r="48" spans="1:29" ht="18" customHeight="1">
      <c r="O48" s="339"/>
    </row>
    <row r="49" spans="3:31" s="3" customFormat="1" ht="18" customHeight="1">
      <c r="C49" s="8"/>
      <c r="D49" s="4"/>
      <c r="G49" s="4"/>
      <c r="K49" s="25"/>
      <c r="O49" s="339"/>
      <c r="U49" s="4"/>
      <c r="V49" s="4"/>
      <c r="W49" s="4"/>
      <c r="X49" s="4"/>
      <c r="Y49" s="4"/>
      <c r="Z49" s="4"/>
      <c r="AD49" s="4"/>
      <c r="AE49" s="4"/>
    </row>
    <row r="50" spans="3:31" s="3" customFormat="1" ht="18" customHeight="1">
      <c r="C50" s="8"/>
      <c r="D50" s="4"/>
      <c r="G50" s="4"/>
      <c r="K50" s="25"/>
      <c r="O50" s="339"/>
      <c r="U50" s="4"/>
      <c r="V50" s="4"/>
      <c r="W50" s="4"/>
      <c r="X50" s="4"/>
      <c r="Y50" s="4"/>
      <c r="Z50" s="4"/>
      <c r="AD50" s="4"/>
      <c r="AE50" s="4"/>
    </row>
    <row r="51" spans="3:31" s="3" customFormat="1">
      <c r="C51" s="8"/>
      <c r="D51" s="4"/>
      <c r="G51" s="4"/>
      <c r="K51" s="25"/>
      <c r="O51" s="339"/>
      <c r="U51" s="4"/>
      <c r="V51" s="4"/>
      <c r="W51" s="4"/>
      <c r="X51" s="4"/>
      <c r="Y51" s="4"/>
      <c r="Z51" s="4"/>
      <c r="AD51" s="4"/>
      <c r="AE51" s="4"/>
    </row>
    <row r="52" spans="3:31">
      <c r="O52" s="339"/>
    </row>
    <row r="53" spans="3:31" s="3" customFormat="1">
      <c r="C53" s="8"/>
      <c r="D53" s="4"/>
      <c r="G53" s="4"/>
      <c r="K53" s="25"/>
      <c r="O53" s="4"/>
      <c r="U53" s="4"/>
      <c r="V53" s="4"/>
      <c r="W53" s="4"/>
      <c r="X53" s="4"/>
      <c r="Y53" s="4"/>
      <c r="Z53" s="4"/>
      <c r="AD53" s="4"/>
      <c r="AE53" s="4"/>
    </row>
    <row r="54" spans="3:31" s="3" customFormat="1">
      <c r="C54" s="8"/>
      <c r="D54" s="4"/>
      <c r="G54" s="4"/>
      <c r="K54" s="25"/>
      <c r="O54" s="339"/>
      <c r="U54" s="4"/>
      <c r="V54" s="4"/>
      <c r="W54" s="4"/>
      <c r="X54" s="4"/>
      <c r="Y54" s="4"/>
      <c r="Z54" s="4"/>
      <c r="AD54" s="4"/>
      <c r="AE54" s="4"/>
    </row>
    <row r="55" spans="3:31" s="3" customFormat="1">
      <c r="C55" s="8"/>
      <c r="D55" s="4"/>
      <c r="G55" s="4"/>
      <c r="K55" s="25"/>
      <c r="U55" s="4"/>
      <c r="V55" s="4"/>
      <c r="W55" s="4"/>
      <c r="X55" s="4"/>
      <c r="Y55" s="4"/>
      <c r="Z55" s="4"/>
      <c r="AD55" s="4"/>
      <c r="AE55" s="4"/>
    </row>
    <row r="56" spans="3:31" s="3" customFormat="1">
      <c r="C56" s="8"/>
      <c r="D56" s="4"/>
      <c r="G56" s="4"/>
      <c r="K56" s="25"/>
      <c r="O56" s="4"/>
      <c r="U56" s="4"/>
      <c r="V56" s="4"/>
      <c r="W56" s="4"/>
      <c r="X56" s="4"/>
      <c r="Y56" s="4"/>
      <c r="Z56" s="4"/>
      <c r="AD56" s="4"/>
      <c r="AE56" s="4"/>
    </row>
    <row r="57" spans="3:31" s="3" customFormat="1">
      <c r="C57" s="8"/>
      <c r="D57" s="4"/>
      <c r="G57" s="4"/>
      <c r="K57" s="25"/>
      <c r="O57" s="4"/>
      <c r="U57" s="4"/>
      <c r="V57" s="4"/>
      <c r="W57" s="4"/>
      <c r="X57" s="4"/>
      <c r="Y57" s="4"/>
      <c r="Z57" s="4"/>
      <c r="AD57" s="4"/>
      <c r="AE57" s="4"/>
    </row>
    <row r="58" spans="3:31" s="3" customFormat="1">
      <c r="C58" s="8"/>
      <c r="D58" s="4"/>
      <c r="G58" s="4"/>
      <c r="K58" s="25"/>
      <c r="O58" s="4"/>
      <c r="U58" s="4"/>
      <c r="V58" s="4"/>
      <c r="W58" s="4"/>
      <c r="X58" s="4"/>
      <c r="Y58" s="4"/>
      <c r="Z58" s="4"/>
      <c r="AD58" s="4"/>
      <c r="AE58" s="4"/>
    </row>
    <row r="59" spans="3:31" s="3" customFormat="1">
      <c r="C59" s="8"/>
      <c r="D59" s="4"/>
      <c r="G59" s="4"/>
      <c r="K59" s="25"/>
      <c r="O59" s="4"/>
      <c r="U59" s="4"/>
      <c r="V59" s="4"/>
      <c r="W59" s="4"/>
      <c r="X59" s="4"/>
      <c r="Y59" s="4"/>
      <c r="Z59" s="4"/>
      <c r="AD59" s="4"/>
      <c r="AE59" s="4"/>
    </row>
    <row r="60" spans="3:31" s="3" customFormat="1">
      <c r="C60" s="8"/>
      <c r="D60" s="4"/>
      <c r="G60" s="4"/>
      <c r="K60" s="25"/>
      <c r="O60" s="4"/>
      <c r="U60" s="4"/>
      <c r="V60" s="4"/>
      <c r="W60" s="4"/>
      <c r="X60" s="4"/>
      <c r="Y60" s="4"/>
      <c r="Z60" s="4"/>
      <c r="AD60" s="4"/>
      <c r="AE60" s="4"/>
    </row>
    <row r="61" spans="3:31" s="3" customFormat="1">
      <c r="C61" s="8"/>
      <c r="D61" s="4"/>
      <c r="G61" s="4"/>
      <c r="K61" s="25"/>
      <c r="O61" s="4"/>
      <c r="U61" s="4"/>
      <c r="V61" s="4"/>
      <c r="W61" s="4"/>
      <c r="X61" s="4"/>
      <c r="Y61" s="4"/>
      <c r="Z61" s="4"/>
      <c r="AD61" s="4"/>
      <c r="AE61" s="4"/>
    </row>
    <row r="62" spans="3:31" s="3" customFormat="1">
      <c r="C62" s="8"/>
      <c r="D62" s="4"/>
      <c r="G62" s="4"/>
      <c r="K62" s="25"/>
      <c r="O62" s="4"/>
      <c r="U62" s="4"/>
      <c r="V62" s="4"/>
      <c r="W62" s="4"/>
      <c r="X62" s="4"/>
      <c r="Y62" s="4"/>
      <c r="Z62" s="4"/>
      <c r="AD62" s="4"/>
      <c r="AE62" s="4"/>
    </row>
    <row r="63" spans="3:31">
      <c r="O63" s="4"/>
    </row>
    <row r="64" spans="3:31" s="3" customFormat="1">
      <c r="C64" s="8"/>
      <c r="D64" s="4"/>
      <c r="G64" s="4"/>
      <c r="K64" s="25"/>
      <c r="O64" s="4"/>
      <c r="U64" s="4"/>
      <c r="V64" s="4"/>
      <c r="W64" s="4"/>
      <c r="X64" s="4"/>
      <c r="Y64" s="4"/>
      <c r="Z64" s="4"/>
      <c r="AD64" s="4"/>
      <c r="AE64" s="4"/>
    </row>
    <row r="65" spans="3:31" s="3" customFormat="1">
      <c r="C65" s="8"/>
      <c r="D65" s="4"/>
      <c r="G65" s="4"/>
      <c r="K65" s="25"/>
      <c r="O65" s="4"/>
      <c r="U65" s="4"/>
      <c r="V65" s="4"/>
      <c r="W65" s="4"/>
      <c r="X65" s="4"/>
      <c r="Y65" s="4"/>
      <c r="Z65" s="4"/>
      <c r="AD65" s="4"/>
      <c r="AE65" s="4"/>
    </row>
    <row r="66" spans="3:31" s="3" customFormat="1">
      <c r="C66" s="8"/>
      <c r="D66" s="4"/>
      <c r="G66" s="4"/>
      <c r="K66" s="25"/>
      <c r="O66" s="4"/>
      <c r="U66" s="4"/>
      <c r="V66" s="4"/>
      <c r="W66" s="4"/>
      <c r="X66" s="4"/>
      <c r="Y66" s="4"/>
      <c r="Z66" s="4"/>
      <c r="AD66" s="4"/>
      <c r="AE66" s="4"/>
    </row>
    <row r="67" spans="3:31" s="3" customFormat="1">
      <c r="C67" s="8"/>
      <c r="D67" s="4"/>
      <c r="G67" s="4"/>
      <c r="K67" s="25"/>
      <c r="O67" s="4"/>
      <c r="U67" s="4"/>
      <c r="V67" s="4"/>
      <c r="W67" s="4"/>
      <c r="X67" s="4"/>
      <c r="Y67" s="4"/>
      <c r="Z67" s="4"/>
      <c r="AD67" s="4"/>
      <c r="AE67" s="4"/>
    </row>
    <row r="68" spans="3:31" s="3" customFormat="1">
      <c r="C68" s="8"/>
      <c r="D68" s="4"/>
      <c r="G68" s="4"/>
      <c r="K68" s="25"/>
      <c r="U68" s="4"/>
      <c r="V68" s="4"/>
      <c r="W68" s="4"/>
      <c r="X68" s="4"/>
      <c r="Y68" s="4"/>
      <c r="Z68" s="4"/>
      <c r="AD68" s="4"/>
      <c r="AE68" s="4"/>
    </row>
    <row r="69" spans="3:31" s="3" customFormat="1">
      <c r="C69" s="8"/>
      <c r="D69" s="4"/>
      <c r="G69" s="4"/>
      <c r="K69" s="25"/>
      <c r="U69" s="4"/>
      <c r="V69" s="4"/>
      <c r="W69" s="4"/>
      <c r="X69" s="4"/>
      <c r="Y69" s="4"/>
      <c r="Z69" s="4"/>
      <c r="AD69" s="4"/>
      <c r="AE69" s="4"/>
    </row>
    <row r="70" spans="3:31" s="3" customFormat="1">
      <c r="C70" s="8"/>
      <c r="D70" s="4"/>
      <c r="G70" s="4"/>
      <c r="K70" s="25"/>
      <c r="U70" s="4"/>
      <c r="V70" s="4"/>
      <c r="W70" s="4"/>
      <c r="X70" s="4"/>
      <c r="Y70" s="4"/>
      <c r="Z70" s="4"/>
      <c r="AD70" s="4"/>
      <c r="AE70" s="4"/>
    </row>
    <row r="71" spans="3:31" s="3" customFormat="1">
      <c r="C71" s="8"/>
      <c r="D71" s="4"/>
      <c r="G71" s="4"/>
      <c r="K71" s="25"/>
      <c r="U71" s="4"/>
      <c r="V71" s="4"/>
      <c r="W71" s="4"/>
      <c r="X71" s="4"/>
      <c r="Y71" s="4"/>
      <c r="Z71" s="4"/>
      <c r="AD71" s="4"/>
      <c r="AE71" s="4"/>
    </row>
    <row r="72" spans="3:31" s="3" customFormat="1">
      <c r="C72" s="8"/>
      <c r="D72" s="4"/>
      <c r="G72" s="4"/>
      <c r="K72" s="25"/>
      <c r="U72" s="4"/>
      <c r="V72" s="4"/>
      <c r="W72" s="4"/>
      <c r="X72" s="4"/>
      <c r="Y72" s="4"/>
      <c r="Z72" s="4"/>
      <c r="AD72" s="4"/>
      <c r="AE72" s="4"/>
    </row>
    <row r="73" spans="3:31" s="3" customFormat="1">
      <c r="C73" s="8"/>
      <c r="D73" s="4"/>
      <c r="G73" s="4"/>
      <c r="K73" s="25"/>
      <c r="U73" s="4"/>
      <c r="V73" s="4"/>
      <c r="W73" s="4"/>
      <c r="X73" s="4"/>
      <c r="Y73" s="4"/>
      <c r="Z73" s="4"/>
      <c r="AD73" s="4"/>
      <c r="AE73" s="4"/>
    </row>
    <row r="74" spans="3:31" s="3" customFormat="1">
      <c r="C74" s="8"/>
      <c r="D74" s="4"/>
      <c r="G74" s="4"/>
      <c r="K74" s="25"/>
      <c r="U74" s="4"/>
      <c r="V74" s="4"/>
      <c r="W74" s="4"/>
      <c r="X74" s="4"/>
      <c r="Y74" s="4"/>
      <c r="Z74" s="4"/>
      <c r="AD74" s="4"/>
      <c r="AE74" s="4"/>
    </row>
    <row r="75" spans="3:31" s="3" customFormat="1">
      <c r="C75" s="8"/>
      <c r="D75" s="4"/>
      <c r="G75" s="4"/>
      <c r="K75" s="25"/>
      <c r="U75" s="4"/>
      <c r="V75" s="4"/>
      <c r="W75" s="4"/>
      <c r="X75" s="4"/>
      <c r="Y75" s="4"/>
      <c r="Z75" s="4"/>
      <c r="AD75" s="4"/>
      <c r="AE75" s="4"/>
    </row>
  </sheetData>
  <sortState xmlns:xlrd2="http://schemas.microsoft.com/office/spreadsheetml/2017/richdata2" ref="D3:P40">
    <sortCondition ref="O3:O40"/>
    <sortCondition ref="I3:I40"/>
  </sortState>
  <phoneticPr fontId="59"/>
  <dataValidations count="1">
    <dataValidation type="list" allowBlank="1" showInputMessage="1" showErrorMessage="1" sqref="C3:C41" xr:uid="{469D86C4-FDCC-4A53-A261-27F85BD6F455}">
      <formula1>"会員,NEW-1,NEW-2,GUEST"</formula1>
    </dataValidation>
  </dataValidations>
  <printOptions gridLines="1"/>
  <pageMargins left="0.25" right="0.25" top="0.75" bottom="0.75" header="0.3" footer="0.3"/>
  <pageSetup scale="61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75"/>
  <sheetViews>
    <sheetView zoomScale="76" zoomScaleNormal="90" workbookViewId="0">
      <selection activeCell="G18" sqref="G18"/>
    </sheetView>
  </sheetViews>
  <sheetFormatPr defaultColWidth="9.08984375" defaultRowHeight="14"/>
  <cols>
    <col min="1" max="1" width="5.08984375" style="3" customWidth="1"/>
    <col min="2" max="2" width="5.7265625" style="3" bestFit="1" customWidth="1"/>
    <col min="3" max="3" width="8.6328125" style="8" customWidth="1"/>
    <col min="4" max="4" width="3.6328125" style="4" bestFit="1" customWidth="1"/>
    <col min="5" max="6" width="13.7265625" style="3" customWidth="1"/>
    <col min="7" max="7" width="52.90625" style="4" bestFit="1" customWidth="1"/>
    <col min="8" max="8" width="15.26953125" style="3" bestFit="1" customWidth="1"/>
    <col min="9" max="10" width="8.1796875" style="3" customWidth="1"/>
    <col min="11" max="11" width="8.1796875" style="25" customWidth="1"/>
    <col min="12" max="15" width="8.1796875" style="3" customWidth="1"/>
    <col min="16" max="16" width="7.81640625" style="3" customWidth="1"/>
    <col min="17" max="17" width="10.36328125" style="3" customWidth="1"/>
    <col min="18" max="18" width="9.453125" style="3" customWidth="1"/>
    <col min="19" max="19" width="8.54296875" style="3" customWidth="1"/>
    <col min="20" max="20" width="8.90625" style="3" customWidth="1"/>
    <col min="21" max="21" width="9.6328125" style="3" bestFit="1" customWidth="1"/>
    <col min="22" max="22" width="3" style="4" customWidth="1"/>
    <col min="23" max="23" width="16.36328125" style="4" customWidth="1"/>
    <col min="24" max="24" width="7.54296875" style="4" customWidth="1"/>
    <col min="25" max="25" width="49.08984375" style="4" bestFit="1" customWidth="1"/>
    <col min="26" max="26" width="15.90625" style="4" bestFit="1" customWidth="1"/>
    <col min="27" max="27" width="15.26953125" style="4" bestFit="1" customWidth="1"/>
    <col min="28" max="32" width="8.54296875" style="4" customWidth="1"/>
    <col min="33" max="16384" width="9.08984375" style="4"/>
  </cols>
  <sheetData>
    <row r="1" spans="1:32" ht="30" customHeight="1">
      <c r="A1" s="346" t="s">
        <v>387</v>
      </c>
      <c r="B1" s="347"/>
      <c r="D1" s="7"/>
      <c r="E1" s="347"/>
      <c r="F1" s="347"/>
      <c r="P1" s="380" t="s">
        <v>448</v>
      </c>
      <c r="Q1" s="380" t="s">
        <v>448</v>
      </c>
      <c r="R1" s="366" t="s">
        <v>447</v>
      </c>
      <c r="W1" s="397" t="s">
        <v>478</v>
      </c>
    </row>
    <row r="2" spans="1:32" ht="62" customHeight="1">
      <c r="A2" s="28" t="s">
        <v>27</v>
      </c>
      <c r="B2" s="28" t="s">
        <v>33</v>
      </c>
      <c r="C2" s="29" t="s">
        <v>473</v>
      </c>
      <c r="D2" s="27" t="s">
        <v>28</v>
      </c>
      <c r="E2" s="398" t="s">
        <v>480</v>
      </c>
      <c r="F2" s="398" t="s">
        <v>481</v>
      </c>
      <c r="G2" s="28" t="s">
        <v>12</v>
      </c>
      <c r="H2" s="30" t="s">
        <v>379</v>
      </c>
      <c r="I2" s="28" t="s">
        <v>59</v>
      </c>
      <c r="J2" s="28" t="s">
        <v>211</v>
      </c>
      <c r="K2" s="30" t="s">
        <v>24</v>
      </c>
      <c r="L2" s="28" t="s">
        <v>13</v>
      </c>
      <c r="M2" s="28" t="s">
        <v>14</v>
      </c>
      <c r="N2" s="28" t="s">
        <v>15</v>
      </c>
      <c r="O2" s="28" t="s">
        <v>16</v>
      </c>
      <c r="P2" s="41" t="s">
        <v>36</v>
      </c>
      <c r="Q2" s="41" t="s">
        <v>31</v>
      </c>
      <c r="R2" s="41" t="s">
        <v>32</v>
      </c>
      <c r="S2" s="31" t="s">
        <v>30</v>
      </c>
      <c r="T2" s="31" t="s">
        <v>380</v>
      </c>
      <c r="U2" s="27" t="s">
        <v>46</v>
      </c>
      <c r="W2" s="348" t="s">
        <v>388</v>
      </c>
      <c r="X2" s="348" t="s">
        <v>389</v>
      </c>
      <c r="Y2" s="348" t="s">
        <v>390</v>
      </c>
      <c r="Z2" s="348" t="s">
        <v>391</v>
      </c>
      <c r="AA2" s="349" t="s">
        <v>392</v>
      </c>
      <c r="AB2" s="349" t="s">
        <v>49</v>
      </c>
      <c r="AC2" s="349" t="s">
        <v>50</v>
      </c>
      <c r="AD2" s="349" t="s">
        <v>51</v>
      </c>
      <c r="AE2" s="349" t="s">
        <v>48</v>
      </c>
      <c r="AF2" s="349" t="s">
        <v>52</v>
      </c>
    </row>
    <row r="3" spans="1:32" ht="17.5" customHeight="1">
      <c r="A3" s="332">
        <v>1</v>
      </c>
      <c r="B3" s="332">
        <v>21</v>
      </c>
      <c r="C3" s="29" t="s">
        <v>29</v>
      </c>
      <c r="D3" s="330">
        <v>7</v>
      </c>
      <c r="E3" s="399" t="s">
        <v>482</v>
      </c>
      <c r="F3" s="399" t="s">
        <v>484</v>
      </c>
      <c r="G3" s="350" t="s">
        <v>113</v>
      </c>
      <c r="H3" s="351" t="s">
        <v>227</v>
      </c>
      <c r="I3" s="337">
        <v>25</v>
      </c>
      <c r="J3" s="331">
        <v>0</v>
      </c>
      <c r="K3" s="48" t="s">
        <v>44</v>
      </c>
      <c r="L3" s="27">
        <v>45</v>
      </c>
      <c r="M3" s="27">
        <v>50</v>
      </c>
      <c r="N3" s="27">
        <f>L3+M3</f>
        <v>95</v>
      </c>
      <c r="O3" s="27">
        <f>N3-I3</f>
        <v>70</v>
      </c>
      <c r="P3" s="27"/>
      <c r="Q3" s="27"/>
      <c r="R3" s="27"/>
      <c r="S3" s="27"/>
      <c r="T3" s="27">
        <f t="shared" ref="T3:T38" si="0">J3+B3</f>
        <v>21</v>
      </c>
      <c r="U3" s="81">
        <f>IF(72-O3&gt;0,(I3-(72-O3)/2)*0.8,I3*0.8)</f>
        <v>19.200000000000003</v>
      </c>
      <c r="W3" s="348" t="s">
        <v>393</v>
      </c>
      <c r="X3" s="352"/>
      <c r="Y3" s="353" t="s">
        <v>394</v>
      </c>
      <c r="Z3" s="353" t="s">
        <v>239</v>
      </c>
      <c r="AA3" s="354" t="str">
        <f t="shared" ref="AA3:AA38" si="1">H3</f>
        <v>市川 洋治</v>
      </c>
      <c r="AB3" s="354">
        <f t="shared" ref="AB3:AC7" si="2">L3</f>
        <v>45</v>
      </c>
      <c r="AC3" s="354">
        <f t="shared" si="2"/>
        <v>50</v>
      </c>
      <c r="AD3" s="354">
        <f>AB3+AC3</f>
        <v>95</v>
      </c>
      <c r="AE3" s="354">
        <f>I3</f>
        <v>25</v>
      </c>
      <c r="AF3" s="354">
        <f>AD3-AE3</f>
        <v>70</v>
      </c>
    </row>
    <row r="4" spans="1:32" ht="17.5" customHeight="1">
      <c r="A4" s="332">
        <v>2</v>
      </c>
      <c r="B4" s="332">
        <v>18</v>
      </c>
      <c r="C4" s="29" t="s">
        <v>29</v>
      </c>
      <c r="D4" s="330">
        <v>4</v>
      </c>
      <c r="E4" s="399" t="s">
        <v>74</v>
      </c>
      <c r="F4" s="399" t="s">
        <v>198</v>
      </c>
      <c r="G4" s="350" t="s">
        <v>113</v>
      </c>
      <c r="H4" s="351" t="s">
        <v>451</v>
      </c>
      <c r="I4" s="337">
        <v>32</v>
      </c>
      <c r="J4" s="331">
        <v>0</v>
      </c>
      <c r="K4" s="60" t="s">
        <v>43</v>
      </c>
      <c r="L4" s="27">
        <v>49</v>
      </c>
      <c r="M4" s="27">
        <v>56</v>
      </c>
      <c r="N4" s="27">
        <f t="shared" ref="N4:N32" si="3">L4+M4</f>
        <v>105</v>
      </c>
      <c r="O4" s="27">
        <f t="shared" ref="O4:O32" si="4">N4-I4</f>
        <v>73</v>
      </c>
      <c r="P4" s="27"/>
      <c r="Q4" s="27"/>
      <c r="R4" s="27">
        <v>17</v>
      </c>
      <c r="S4" s="27"/>
      <c r="T4" s="27">
        <f t="shared" si="0"/>
        <v>18</v>
      </c>
      <c r="U4" s="81">
        <f>IF(72-O4&gt;0,(I4-(72-O4)/2)*0.9,I4*0.9)</f>
        <v>28.8</v>
      </c>
      <c r="W4" s="348" t="s">
        <v>395</v>
      </c>
      <c r="X4" s="355"/>
      <c r="Y4" s="356" t="s">
        <v>396</v>
      </c>
      <c r="Z4" s="356" t="s">
        <v>240</v>
      </c>
      <c r="AA4" s="354" t="str">
        <f t="shared" si="1"/>
        <v>湯澤 美紀</v>
      </c>
      <c r="AB4" s="354">
        <f t="shared" si="2"/>
        <v>49</v>
      </c>
      <c r="AC4" s="354">
        <f t="shared" si="2"/>
        <v>56</v>
      </c>
      <c r="AD4" s="354">
        <f t="shared" ref="AD4:AD7" si="5">AB4+AC4</f>
        <v>105</v>
      </c>
      <c r="AE4" s="354">
        <f>I4</f>
        <v>32</v>
      </c>
      <c r="AF4" s="354">
        <f t="shared" ref="AF4:AF7" si="6">AD4-AE4</f>
        <v>73</v>
      </c>
    </row>
    <row r="5" spans="1:32" ht="17.5" customHeight="1">
      <c r="A5" s="332">
        <v>3</v>
      </c>
      <c r="B5" s="332">
        <v>15</v>
      </c>
      <c r="C5" s="29" t="s">
        <v>29</v>
      </c>
      <c r="D5" s="330">
        <v>6</v>
      </c>
      <c r="E5" s="399" t="s">
        <v>96</v>
      </c>
      <c r="F5" s="399" t="s">
        <v>97</v>
      </c>
      <c r="G5" s="350" t="s">
        <v>61</v>
      </c>
      <c r="H5" s="351" t="s">
        <v>166</v>
      </c>
      <c r="I5" s="337">
        <v>33</v>
      </c>
      <c r="J5" s="331">
        <v>0</v>
      </c>
      <c r="K5" s="60" t="s">
        <v>40</v>
      </c>
      <c r="L5" s="27">
        <v>51</v>
      </c>
      <c r="M5" s="27">
        <v>56</v>
      </c>
      <c r="N5" s="27">
        <f t="shared" si="3"/>
        <v>107</v>
      </c>
      <c r="O5" s="27">
        <f t="shared" si="4"/>
        <v>74</v>
      </c>
      <c r="P5" s="27"/>
      <c r="Q5" s="27"/>
      <c r="R5" s="27"/>
      <c r="S5" s="27"/>
      <c r="T5" s="27">
        <f t="shared" si="0"/>
        <v>15</v>
      </c>
      <c r="U5" s="81">
        <f>IF(72-O5&gt;0,(I5-(72-O5)/2)*0.95,I5*0.95)</f>
        <v>31.349999999999998</v>
      </c>
      <c r="W5" s="348" t="s">
        <v>397</v>
      </c>
      <c r="X5" s="355"/>
      <c r="Y5" s="356" t="s">
        <v>396</v>
      </c>
      <c r="Z5" s="356" t="s">
        <v>241</v>
      </c>
      <c r="AA5" s="354" t="str">
        <f t="shared" si="1"/>
        <v>齋藤 育真</v>
      </c>
      <c r="AB5" s="354">
        <f t="shared" si="2"/>
        <v>51</v>
      </c>
      <c r="AC5" s="354">
        <f t="shared" si="2"/>
        <v>56</v>
      </c>
      <c r="AD5" s="354">
        <f t="shared" si="5"/>
        <v>107</v>
      </c>
      <c r="AE5" s="354">
        <f>I5</f>
        <v>33</v>
      </c>
      <c r="AF5" s="354">
        <f t="shared" si="6"/>
        <v>74</v>
      </c>
    </row>
    <row r="6" spans="1:32" ht="17.5" customHeight="1">
      <c r="A6" s="332">
        <v>4</v>
      </c>
      <c r="B6" s="332">
        <v>12</v>
      </c>
      <c r="C6" s="29" t="s">
        <v>29</v>
      </c>
      <c r="D6" s="330">
        <v>7</v>
      </c>
      <c r="E6" s="399" t="s">
        <v>69</v>
      </c>
      <c r="F6" s="399" t="s">
        <v>70</v>
      </c>
      <c r="G6" s="350" t="s">
        <v>64</v>
      </c>
      <c r="H6" s="351" t="s">
        <v>165</v>
      </c>
      <c r="I6" s="337">
        <v>14</v>
      </c>
      <c r="J6" s="331">
        <v>0</v>
      </c>
      <c r="K6" s="48" t="s">
        <v>40</v>
      </c>
      <c r="L6" s="27">
        <v>37</v>
      </c>
      <c r="M6" s="27">
        <v>52</v>
      </c>
      <c r="N6" s="27">
        <f t="shared" si="3"/>
        <v>89</v>
      </c>
      <c r="O6" s="27">
        <f t="shared" si="4"/>
        <v>75</v>
      </c>
      <c r="P6" s="27" t="s">
        <v>462</v>
      </c>
      <c r="Q6" s="27"/>
      <c r="R6" s="27"/>
      <c r="S6" s="27" t="s">
        <v>467</v>
      </c>
      <c r="T6" s="27">
        <f t="shared" si="0"/>
        <v>12</v>
      </c>
      <c r="W6" s="348" t="s">
        <v>398</v>
      </c>
      <c r="X6" s="355"/>
      <c r="Y6" s="356" t="s">
        <v>468</v>
      </c>
      <c r="Z6" s="356" t="s">
        <v>242</v>
      </c>
      <c r="AA6" s="354" t="str">
        <f t="shared" si="1"/>
        <v>矢尾板 Tony</v>
      </c>
      <c r="AB6" s="354">
        <f t="shared" si="2"/>
        <v>37</v>
      </c>
      <c r="AC6" s="354">
        <f t="shared" si="2"/>
        <v>52</v>
      </c>
      <c r="AD6" s="354">
        <f t="shared" si="5"/>
        <v>89</v>
      </c>
      <c r="AE6" s="354">
        <f>I6</f>
        <v>14</v>
      </c>
      <c r="AF6" s="354">
        <f t="shared" si="6"/>
        <v>75</v>
      </c>
    </row>
    <row r="7" spans="1:32" ht="17.5" customHeight="1">
      <c r="A7" s="332">
        <v>5</v>
      </c>
      <c r="B7" s="332">
        <v>11</v>
      </c>
      <c r="C7" s="29" t="s">
        <v>29</v>
      </c>
      <c r="D7" s="330">
        <v>2</v>
      </c>
      <c r="E7" s="399" t="s">
        <v>248</v>
      </c>
      <c r="F7" s="399" t="s">
        <v>265</v>
      </c>
      <c r="G7" s="350" t="s">
        <v>222</v>
      </c>
      <c r="H7" s="351" t="s">
        <v>449</v>
      </c>
      <c r="I7" s="337">
        <v>30</v>
      </c>
      <c r="J7" s="331">
        <v>0</v>
      </c>
      <c r="K7" s="63" t="s">
        <v>40</v>
      </c>
      <c r="L7" s="27">
        <v>51</v>
      </c>
      <c r="M7" s="27">
        <v>54</v>
      </c>
      <c r="N7" s="27">
        <f t="shared" si="3"/>
        <v>105</v>
      </c>
      <c r="O7" s="27">
        <f t="shared" si="4"/>
        <v>75</v>
      </c>
      <c r="P7" s="27"/>
      <c r="Q7" s="27"/>
      <c r="R7" s="27"/>
      <c r="S7" s="27"/>
      <c r="T7" s="27">
        <f t="shared" si="0"/>
        <v>11</v>
      </c>
      <c r="W7" s="348" t="s">
        <v>399</v>
      </c>
      <c r="X7" s="355"/>
      <c r="Y7" s="356" t="s">
        <v>400</v>
      </c>
      <c r="Z7" s="356" t="s">
        <v>243</v>
      </c>
      <c r="AA7" s="354" t="str">
        <f t="shared" si="1"/>
        <v>中塚 喜博</v>
      </c>
      <c r="AB7" s="395">
        <f t="shared" si="2"/>
        <v>51</v>
      </c>
      <c r="AC7" s="395">
        <f t="shared" si="2"/>
        <v>54</v>
      </c>
      <c r="AD7" s="395">
        <f t="shared" si="5"/>
        <v>105</v>
      </c>
      <c r="AE7" s="395">
        <f>I7</f>
        <v>30</v>
      </c>
      <c r="AF7" s="395">
        <f t="shared" si="6"/>
        <v>75</v>
      </c>
    </row>
    <row r="8" spans="1:32" ht="17.5" customHeight="1">
      <c r="A8" s="332">
        <v>6</v>
      </c>
      <c r="B8" s="332">
        <v>10</v>
      </c>
      <c r="C8" s="29" t="s">
        <v>29</v>
      </c>
      <c r="D8" s="330">
        <v>5</v>
      </c>
      <c r="E8" s="399" t="s">
        <v>483</v>
      </c>
      <c r="F8" s="399" t="s">
        <v>485</v>
      </c>
      <c r="G8" s="350" t="s">
        <v>114</v>
      </c>
      <c r="H8" s="351" t="s">
        <v>383</v>
      </c>
      <c r="I8" s="337">
        <v>36</v>
      </c>
      <c r="J8" s="331">
        <v>0</v>
      </c>
      <c r="K8" s="48" t="s">
        <v>40</v>
      </c>
      <c r="L8" s="27">
        <v>56</v>
      </c>
      <c r="M8" s="27">
        <v>55</v>
      </c>
      <c r="N8" s="27">
        <f t="shared" si="3"/>
        <v>111</v>
      </c>
      <c r="O8" s="27">
        <f t="shared" si="4"/>
        <v>75</v>
      </c>
      <c r="P8" s="27"/>
      <c r="Q8" s="27"/>
      <c r="R8" s="27"/>
      <c r="S8" s="27"/>
      <c r="T8" s="27">
        <f t="shared" si="0"/>
        <v>10</v>
      </c>
      <c r="W8" s="348" t="s">
        <v>401</v>
      </c>
      <c r="X8" s="357"/>
      <c r="Y8" s="356" t="s">
        <v>402</v>
      </c>
      <c r="Z8" s="356" t="s">
        <v>244</v>
      </c>
      <c r="AA8" s="395" t="str">
        <f t="shared" si="1"/>
        <v>南本 祐樹</v>
      </c>
      <c r="AB8" s="396">
        <f t="shared" ref="AB8:AB12" si="7">L8</f>
        <v>56</v>
      </c>
      <c r="AC8" s="396">
        <f t="shared" ref="AC8:AC12" si="8">M8</f>
        <v>55</v>
      </c>
      <c r="AD8" s="396">
        <f t="shared" ref="AD8:AD12" si="9">AB8+AC8</f>
        <v>111</v>
      </c>
      <c r="AE8" s="396">
        <f t="shared" ref="AE8:AE12" si="10">I8</f>
        <v>36</v>
      </c>
      <c r="AF8" s="396">
        <f t="shared" ref="AF8:AF12" si="11">AD8-AE8</f>
        <v>75</v>
      </c>
    </row>
    <row r="9" spans="1:32" ht="17.5" customHeight="1">
      <c r="A9" s="332">
        <v>7</v>
      </c>
      <c r="B9" s="332">
        <v>9</v>
      </c>
      <c r="C9" s="29" t="s">
        <v>29</v>
      </c>
      <c r="D9" s="330">
        <v>4</v>
      </c>
      <c r="E9" s="399" t="s">
        <v>68</v>
      </c>
      <c r="F9" s="399" t="s">
        <v>60</v>
      </c>
      <c r="G9" s="350" t="s">
        <v>113</v>
      </c>
      <c r="H9" s="351" t="s">
        <v>350</v>
      </c>
      <c r="I9" s="337">
        <v>19</v>
      </c>
      <c r="J9" s="331">
        <v>0</v>
      </c>
      <c r="K9" s="60" t="s">
        <v>44</v>
      </c>
      <c r="L9" s="27">
        <v>46</v>
      </c>
      <c r="M9" s="27">
        <v>49</v>
      </c>
      <c r="N9" s="27">
        <f t="shared" si="3"/>
        <v>95</v>
      </c>
      <c r="O9" s="27">
        <f t="shared" si="4"/>
        <v>76</v>
      </c>
      <c r="P9" s="27"/>
      <c r="Q9" s="27"/>
      <c r="R9" s="27" t="s">
        <v>465</v>
      </c>
      <c r="S9" s="27"/>
      <c r="T9" s="27">
        <f t="shared" si="0"/>
        <v>9</v>
      </c>
      <c r="W9" s="348" t="s">
        <v>403</v>
      </c>
      <c r="X9" s="357"/>
      <c r="Y9" s="356" t="s">
        <v>404</v>
      </c>
      <c r="Z9" s="356" t="s">
        <v>245</v>
      </c>
      <c r="AA9" s="395" t="str">
        <f t="shared" si="1"/>
        <v>前畑 治敏</v>
      </c>
      <c r="AB9" s="396">
        <f t="shared" si="7"/>
        <v>46</v>
      </c>
      <c r="AC9" s="396">
        <f t="shared" si="8"/>
        <v>49</v>
      </c>
      <c r="AD9" s="396">
        <f t="shared" si="9"/>
        <v>95</v>
      </c>
      <c r="AE9" s="396">
        <f t="shared" si="10"/>
        <v>19</v>
      </c>
      <c r="AF9" s="396">
        <f t="shared" si="11"/>
        <v>76</v>
      </c>
    </row>
    <row r="10" spans="1:32" ht="17.5" customHeight="1">
      <c r="A10" s="332">
        <v>8</v>
      </c>
      <c r="B10" s="332">
        <v>8</v>
      </c>
      <c r="C10" s="29" t="s">
        <v>29</v>
      </c>
      <c r="D10" s="330">
        <v>6</v>
      </c>
      <c r="E10" s="399" t="s">
        <v>82</v>
      </c>
      <c r="F10" s="399" t="s">
        <v>83</v>
      </c>
      <c r="G10" s="350" t="s">
        <v>62</v>
      </c>
      <c r="H10" s="351" t="s">
        <v>160</v>
      </c>
      <c r="I10" s="337">
        <v>24</v>
      </c>
      <c r="J10" s="331">
        <v>0</v>
      </c>
      <c r="K10" s="60" t="s">
        <v>40</v>
      </c>
      <c r="L10" s="27">
        <v>56</v>
      </c>
      <c r="M10" s="27">
        <v>44</v>
      </c>
      <c r="N10" s="27">
        <f t="shared" si="3"/>
        <v>100</v>
      </c>
      <c r="O10" s="27">
        <f t="shared" si="4"/>
        <v>76</v>
      </c>
      <c r="P10" s="27"/>
      <c r="Q10" s="27"/>
      <c r="R10" s="27"/>
      <c r="S10" s="27"/>
      <c r="T10" s="27">
        <f t="shared" si="0"/>
        <v>8</v>
      </c>
      <c r="W10" s="348" t="s">
        <v>405</v>
      </c>
      <c r="X10" s="357"/>
      <c r="Y10" s="356" t="s">
        <v>446</v>
      </c>
      <c r="Z10" s="356" t="s">
        <v>356</v>
      </c>
      <c r="AA10" s="395" t="str">
        <f t="shared" si="1"/>
        <v>後藤 敦彦</v>
      </c>
      <c r="AB10" s="396">
        <f t="shared" si="7"/>
        <v>56</v>
      </c>
      <c r="AC10" s="396">
        <f t="shared" si="8"/>
        <v>44</v>
      </c>
      <c r="AD10" s="396">
        <f t="shared" si="9"/>
        <v>100</v>
      </c>
      <c r="AE10" s="396">
        <f t="shared" si="10"/>
        <v>24</v>
      </c>
      <c r="AF10" s="396">
        <f t="shared" si="11"/>
        <v>76</v>
      </c>
    </row>
    <row r="11" spans="1:32" ht="17.5" customHeight="1">
      <c r="A11" s="332">
        <v>9</v>
      </c>
      <c r="B11" s="332">
        <v>7</v>
      </c>
      <c r="C11" s="29" t="s">
        <v>29</v>
      </c>
      <c r="D11" s="330">
        <v>1</v>
      </c>
      <c r="E11" s="399" t="s">
        <v>67</v>
      </c>
      <c r="F11" s="399" t="s">
        <v>115</v>
      </c>
      <c r="G11" s="350" t="s">
        <v>116</v>
      </c>
      <c r="H11" s="351" t="s">
        <v>170</v>
      </c>
      <c r="I11" s="337">
        <v>24</v>
      </c>
      <c r="J11" s="331">
        <v>0</v>
      </c>
      <c r="K11" s="45" t="s">
        <v>40</v>
      </c>
      <c r="L11" s="27">
        <v>48</v>
      </c>
      <c r="M11" s="27">
        <v>53</v>
      </c>
      <c r="N11" s="27">
        <f t="shared" si="3"/>
        <v>101</v>
      </c>
      <c r="O11" s="27">
        <f t="shared" si="4"/>
        <v>77</v>
      </c>
      <c r="P11" s="27"/>
      <c r="Q11" s="27"/>
      <c r="R11" s="27">
        <v>8</v>
      </c>
      <c r="S11" s="27"/>
      <c r="T11" s="27">
        <f t="shared" si="0"/>
        <v>7</v>
      </c>
      <c r="W11" s="348" t="s">
        <v>406</v>
      </c>
      <c r="X11" s="357"/>
      <c r="Y11" s="356" t="s">
        <v>407</v>
      </c>
      <c r="Z11" s="356" t="s">
        <v>247</v>
      </c>
      <c r="AA11" s="395" t="str">
        <f t="shared" si="1"/>
        <v>佐藤 潤一</v>
      </c>
      <c r="AB11" s="396">
        <f t="shared" si="7"/>
        <v>48</v>
      </c>
      <c r="AC11" s="396">
        <f t="shared" si="8"/>
        <v>53</v>
      </c>
      <c r="AD11" s="396">
        <f t="shared" si="9"/>
        <v>101</v>
      </c>
      <c r="AE11" s="396">
        <f t="shared" si="10"/>
        <v>24</v>
      </c>
      <c r="AF11" s="396">
        <f t="shared" si="11"/>
        <v>77</v>
      </c>
    </row>
    <row r="12" spans="1:32" ht="17.5" customHeight="1">
      <c r="A12" s="332">
        <v>10</v>
      </c>
      <c r="B12" s="332">
        <v>6</v>
      </c>
      <c r="C12" s="29" t="s">
        <v>29</v>
      </c>
      <c r="D12" s="330">
        <v>9</v>
      </c>
      <c r="E12" s="399" t="s">
        <v>124</v>
      </c>
      <c r="F12" s="399" t="s">
        <v>125</v>
      </c>
      <c r="G12" s="350" t="s">
        <v>126</v>
      </c>
      <c r="H12" s="351" t="s">
        <v>172</v>
      </c>
      <c r="I12" s="337">
        <v>27</v>
      </c>
      <c r="J12" s="331">
        <v>0</v>
      </c>
      <c r="K12" s="45" t="s">
        <v>40</v>
      </c>
      <c r="L12" s="27">
        <v>50</v>
      </c>
      <c r="M12" s="27">
        <v>54</v>
      </c>
      <c r="N12" s="27">
        <f t="shared" si="3"/>
        <v>104</v>
      </c>
      <c r="O12" s="27">
        <f t="shared" si="4"/>
        <v>77</v>
      </c>
      <c r="P12" s="27">
        <v>5</v>
      </c>
      <c r="Q12" s="27"/>
      <c r="R12" s="27"/>
      <c r="S12" s="27"/>
      <c r="T12" s="27">
        <f t="shared" si="0"/>
        <v>6</v>
      </c>
      <c r="W12" s="348" t="s">
        <v>408</v>
      </c>
      <c r="X12" s="357"/>
      <c r="Y12" s="356" t="s">
        <v>409</v>
      </c>
      <c r="Z12" s="356" t="s">
        <v>246</v>
      </c>
      <c r="AA12" s="395" t="str">
        <f t="shared" si="1"/>
        <v>藤本 安義</v>
      </c>
      <c r="AB12" s="396">
        <f t="shared" si="7"/>
        <v>50</v>
      </c>
      <c r="AC12" s="396">
        <f t="shared" si="8"/>
        <v>54</v>
      </c>
      <c r="AD12" s="396">
        <f t="shared" si="9"/>
        <v>104</v>
      </c>
      <c r="AE12" s="396">
        <f t="shared" si="10"/>
        <v>27</v>
      </c>
      <c r="AF12" s="396">
        <f t="shared" si="11"/>
        <v>77</v>
      </c>
    </row>
    <row r="13" spans="1:32" ht="17.5" customHeight="1">
      <c r="A13" s="332">
        <v>11</v>
      </c>
      <c r="B13" s="368">
        <v>5</v>
      </c>
      <c r="C13" s="29" t="s">
        <v>29</v>
      </c>
      <c r="D13" s="369">
        <v>6</v>
      </c>
      <c r="E13" s="399" t="s">
        <v>18</v>
      </c>
      <c r="F13" s="399" t="s">
        <v>19</v>
      </c>
      <c r="G13" s="350" t="s">
        <v>86</v>
      </c>
      <c r="H13" s="351" t="s">
        <v>169</v>
      </c>
      <c r="I13" s="372">
        <v>35</v>
      </c>
      <c r="J13" s="370">
        <v>0</v>
      </c>
      <c r="K13" s="60" t="s">
        <v>43</v>
      </c>
      <c r="L13" s="27">
        <v>59</v>
      </c>
      <c r="M13" s="27">
        <v>53</v>
      </c>
      <c r="N13" s="27">
        <f t="shared" si="3"/>
        <v>112</v>
      </c>
      <c r="O13" s="27">
        <f t="shared" si="4"/>
        <v>77</v>
      </c>
      <c r="P13" s="371"/>
      <c r="Q13" s="371"/>
      <c r="R13" s="371"/>
      <c r="S13" s="371"/>
      <c r="T13" s="27">
        <f t="shared" si="0"/>
        <v>5</v>
      </c>
      <c r="W13" s="348" t="s">
        <v>410</v>
      </c>
      <c r="X13" s="357"/>
      <c r="Y13" s="373"/>
      <c r="Z13" s="373"/>
      <c r="AA13" s="354" t="str">
        <f t="shared" si="1"/>
        <v>須川 雅子</v>
      </c>
      <c r="AB13" s="334"/>
      <c r="AC13" s="334"/>
      <c r="AD13" s="334"/>
      <c r="AE13" s="334"/>
      <c r="AF13" s="334"/>
    </row>
    <row r="14" spans="1:32" ht="17.5" customHeight="1">
      <c r="A14" s="332">
        <v>12</v>
      </c>
      <c r="B14" s="332">
        <v>4</v>
      </c>
      <c r="C14" s="29" t="s">
        <v>29</v>
      </c>
      <c r="D14" s="330">
        <v>9</v>
      </c>
      <c r="E14" s="399" t="s">
        <v>41</v>
      </c>
      <c r="F14" s="399" t="s">
        <v>42</v>
      </c>
      <c r="G14" s="350" t="s">
        <v>121</v>
      </c>
      <c r="H14" s="351" t="s">
        <v>57</v>
      </c>
      <c r="I14" s="337">
        <v>13</v>
      </c>
      <c r="J14" s="331">
        <v>0</v>
      </c>
      <c r="K14" s="63" t="s">
        <v>44</v>
      </c>
      <c r="L14" s="27">
        <v>46</v>
      </c>
      <c r="M14" s="27">
        <v>48</v>
      </c>
      <c r="N14" s="27">
        <f t="shared" si="3"/>
        <v>94</v>
      </c>
      <c r="O14" s="27">
        <f t="shared" si="4"/>
        <v>81</v>
      </c>
      <c r="P14" s="27"/>
      <c r="Q14" s="27"/>
      <c r="R14" s="27"/>
      <c r="S14" s="27"/>
      <c r="T14" s="27">
        <f t="shared" si="0"/>
        <v>4</v>
      </c>
      <c r="W14" s="357" t="s">
        <v>411</v>
      </c>
      <c r="X14" s="357"/>
      <c r="Y14" s="357"/>
      <c r="Z14" s="353"/>
      <c r="AA14" s="354" t="str">
        <f t="shared" si="1"/>
        <v>篠塚 和明</v>
      </c>
      <c r="AB14" s="334"/>
      <c r="AC14" s="334"/>
      <c r="AD14" s="334"/>
      <c r="AE14" s="334"/>
      <c r="AF14" s="334"/>
    </row>
    <row r="15" spans="1:32" ht="17.5" customHeight="1">
      <c r="A15" s="332">
        <v>13</v>
      </c>
      <c r="B15" s="332">
        <v>3</v>
      </c>
      <c r="C15" s="29" t="s">
        <v>29</v>
      </c>
      <c r="D15" s="330">
        <v>2</v>
      </c>
      <c r="E15" s="399" t="s">
        <v>71</v>
      </c>
      <c r="F15" s="399" t="s">
        <v>72</v>
      </c>
      <c r="G15" s="350" t="s">
        <v>63</v>
      </c>
      <c r="H15" s="351" t="s">
        <v>163</v>
      </c>
      <c r="I15" s="337">
        <v>23</v>
      </c>
      <c r="J15" s="331">
        <v>0</v>
      </c>
      <c r="K15" s="45" t="s">
        <v>40</v>
      </c>
      <c r="L15" s="27">
        <v>51</v>
      </c>
      <c r="M15" s="27">
        <v>53</v>
      </c>
      <c r="N15" s="27">
        <f t="shared" si="3"/>
        <v>104</v>
      </c>
      <c r="O15" s="27">
        <f t="shared" si="4"/>
        <v>81</v>
      </c>
      <c r="P15" s="27"/>
      <c r="Q15" s="27"/>
      <c r="R15" s="27"/>
      <c r="S15" s="27"/>
      <c r="T15" s="27">
        <f t="shared" si="0"/>
        <v>3</v>
      </c>
      <c r="W15" s="357" t="s">
        <v>412</v>
      </c>
      <c r="X15" s="357"/>
      <c r="Y15" s="357"/>
      <c r="Z15" s="353"/>
      <c r="AA15" s="354" t="str">
        <f t="shared" si="1"/>
        <v>森 成高</v>
      </c>
      <c r="AB15" s="334"/>
      <c r="AC15" s="334"/>
      <c r="AD15" s="334"/>
      <c r="AE15" s="334"/>
      <c r="AF15" s="334"/>
    </row>
    <row r="16" spans="1:32" ht="17.5" customHeight="1">
      <c r="A16" s="332">
        <v>14</v>
      </c>
      <c r="B16" s="332">
        <v>2</v>
      </c>
      <c r="C16" s="29" t="s">
        <v>29</v>
      </c>
      <c r="D16" s="330">
        <v>8</v>
      </c>
      <c r="E16" s="399" t="s">
        <v>80</v>
      </c>
      <c r="F16" s="399" t="s">
        <v>81</v>
      </c>
      <c r="G16" s="350" t="s">
        <v>118</v>
      </c>
      <c r="H16" s="351" t="s">
        <v>162</v>
      </c>
      <c r="I16" s="337">
        <v>25</v>
      </c>
      <c r="J16" s="331">
        <v>0</v>
      </c>
      <c r="K16" s="45" t="s">
        <v>40</v>
      </c>
      <c r="L16" s="27">
        <v>52</v>
      </c>
      <c r="M16" s="27">
        <v>54</v>
      </c>
      <c r="N16" s="27">
        <f t="shared" si="3"/>
        <v>106</v>
      </c>
      <c r="O16" s="27">
        <f t="shared" si="4"/>
        <v>81</v>
      </c>
      <c r="P16" s="33"/>
      <c r="Q16" s="27">
        <v>14</v>
      </c>
      <c r="R16" s="27"/>
      <c r="S16" s="27"/>
      <c r="T16" s="27">
        <f t="shared" si="0"/>
        <v>2</v>
      </c>
      <c r="W16" s="357" t="s">
        <v>413</v>
      </c>
      <c r="X16" s="357"/>
      <c r="Y16" s="357"/>
      <c r="Z16" s="353"/>
      <c r="AA16" s="354" t="str">
        <f t="shared" si="1"/>
        <v>肥嶋 俊明</v>
      </c>
      <c r="AB16" s="358"/>
      <c r="AC16" s="334"/>
      <c r="AD16" s="334"/>
      <c r="AE16" s="334"/>
      <c r="AF16" s="334"/>
    </row>
    <row r="17" spans="1:32" ht="17.5" customHeight="1">
      <c r="A17" s="332">
        <v>15</v>
      </c>
      <c r="B17" s="368">
        <v>1</v>
      </c>
      <c r="C17" s="29" t="s">
        <v>29</v>
      </c>
      <c r="D17" s="369">
        <v>10</v>
      </c>
      <c r="E17" s="399" t="s">
        <v>78</v>
      </c>
      <c r="F17" s="399" t="s">
        <v>79</v>
      </c>
      <c r="G17" s="350" t="s">
        <v>579</v>
      </c>
      <c r="H17" s="351" t="s">
        <v>228</v>
      </c>
      <c r="I17" s="372">
        <v>25</v>
      </c>
      <c r="J17" s="370">
        <v>0</v>
      </c>
      <c r="K17" s="48" t="s">
        <v>464</v>
      </c>
      <c r="L17" s="371">
        <v>54</v>
      </c>
      <c r="M17" s="371">
        <v>52</v>
      </c>
      <c r="N17" s="27">
        <f t="shared" si="3"/>
        <v>106</v>
      </c>
      <c r="O17" s="27">
        <f t="shared" si="4"/>
        <v>81</v>
      </c>
      <c r="P17" s="371"/>
      <c r="Q17" s="371"/>
      <c r="R17" s="371"/>
      <c r="S17" s="371"/>
      <c r="T17" s="27">
        <f t="shared" si="0"/>
        <v>1</v>
      </c>
      <c r="W17" s="348" t="s">
        <v>414</v>
      </c>
      <c r="X17" s="357"/>
      <c r="Y17" s="354" t="s">
        <v>415</v>
      </c>
      <c r="Z17" s="354" t="s">
        <v>416</v>
      </c>
      <c r="AA17" s="354" t="str">
        <f t="shared" si="1"/>
        <v>石川 陽子</v>
      </c>
      <c r="AB17" s="335"/>
      <c r="AC17" s="334"/>
      <c r="AD17" s="334"/>
      <c r="AE17" s="334"/>
      <c r="AF17" s="334"/>
    </row>
    <row r="18" spans="1:32" ht="17.5" customHeight="1">
      <c r="A18" s="332">
        <v>16</v>
      </c>
      <c r="B18" s="332">
        <v>1</v>
      </c>
      <c r="C18" s="29" t="s">
        <v>29</v>
      </c>
      <c r="D18" s="330">
        <v>5</v>
      </c>
      <c r="E18" s="399" t="s">
        <v>94</v>
      </c>
      <c r="F18" s="399" t="s">
        <v>95</v>
      </c>
      <c r="G18" s="350" t="s">
        <v>117</v>
      </c>
      <c r="H18" s="351" t="s">
        <v>167</v>
      </c>
      <c r="I18" s="337">
        <v>9</v>
      </c>
      <c r="J18" s="331">
        <v>0</v>
      </c>
      <c r="K18" s="60" t="s">
        <v>44</v>
      </c>
      <c r="L18" s="27">
        <v>42</v>
      </c>
      <c r="M18" s="27">
        <v>49</v>
      </c>
      <c r="N18" s="27">
        <f t="shared" si="3"/>
        <v>91</v>
      </c>
      <c r="O18" s="27">
        <f t="shared" si="4"/>
        <v>82</v>
      </c>
      <c r="P18" s="27">
        <v>17</v>
      </c>
      <c r="Q18" s="27"/>
      <c r="R18" s="33"/>
      <c r="S18" s="27"/>
      <c r="T18" s="27">
        <f t="shared" si="0"/>
        <v>1</v>
      </c>
      <c r="W18" s="357" t="s">
        <v>417</v>
      </c>
      <c r="X18" s="357"/>
      <c r="Y18" s="356" t="s">
        <v>463</v>
      </c>
      <c r="Z18" s="357" t="s">
        <v>469</v>
      </c>
      <c r="AA18" s="354" t="str">
        <f t="shared" si="1"/>
        <v>亀井 芳雄</v>
      </c>
      <c r="AB18" s="335"/>
      <c r="AC18" s="334"/>
      <c r="AD18" s="334"/>
      <c r="AE18" s="334"/>
      <c r="AF18" s="334"/>
    </row>
    <row r="19" spans="1:32" ht="17.5" customHeight="1">
      <c r="A19" s="332">
        <v>17</v>
      </c>
      <c r="B19" s="332">
        <v>1</v>
      </c>
      <c r="C19" s="29" t="s">
        <v>29</v>
      </c>
      <c r="D19" s="330">
        <v>3</v>
      </c>
      <c r="E19" s="399" t="s">
        <v>74</v>
      </c>
      <c r="F19" s="399" t="s">
        <v>75</v>
      </c>
      <c r="G19" s="350" t="s">
        <v>143</v>
      </c>
      <c r="H19" s="351" t="s">
        <v>450</v>
      </c>
      <c r="I19" s="337">
        <v>12</v>
      </c>
      <c r="J19" s="331">
        <v>0</v>
      </c>
      <c r="K19" s="45" t="s">
        <v>40</v>
      </c>
      <c r="L19" s="27">
        <v>46</v>
      </c>
      <c r="M19" s="27">
        <v>48</v>
      </c>
      <c r="N19" s="27">
        <f t="shared" si="3"/>
        <v>94</v>
      </c>
      <c r="O19" s="27">
        <f t="shared" si="4"/>
        <v>82</v>
      </c>
      <c r="P19" s="27">
        <v>2</v>
      </c>
      <c r="Q19" s="27"/>
      <c r="R19" s="27"/>
      <c r="S19" s="27"/>
      <c r="T19" s="27">
        <f t="shared" si="0"/>
        <v>1</v>
      </c>
      <c r="W19" s="357" t="s">
        <v>418</v>
      </c>
      <c r="X19" s="357"/>
      <c r="Y19" s="357"/>
      <c r="Z19" s="357"/>
      <c r="AA19" s="354" t="str">
        <f t="shared" si="1"/>
        <v>湯澤 亨</v>
      </c>
      <c r="AB19" s="335"/>
      <c r="AC19" s="334"/>
      <c r="AD19" s="334"/>
      <c r="AE19" s="334"/>
      <c r="AF19" s="334"/>
    </row>
    <row r="20" spans="1:32" ht="17.5" customHeight="1">
      <c r="A20" s="332">
        <v>18</v>
      </c>
      <c r="B20" s="332">
        <v>1</v>
      </c>
      <c r="C20" s="29" t="s">
        <v>29</v>
      </c>
      <c r="D20" s="330">
        <v>5</v>
      </c>
      <c r="E20" s="399" t="s">
        <v>196</v>
      </c>
      <c r="F20" s="399" t="s">
        <v>197</v>
      </c>
      <c r="G20" s="350" t="s">
        <v>199</v>
      </c>
      <c r="H20" s="351" t="s">
        <v>229</v>
      </c>
      <c r="I20" s="337">
        <v>21</v>
      </c>
      <c r="J20" s="331">
        <v>0</v>
      </c>
      <c r="K20" s="48" t="s">
        <v>40</v>
      </c>
      <c r="L20" s="27">
        <v>52</v>
      </c>
      <c r="M20" s="27">
        <v>51</v>
      </c>
      <c r="N20" s="27">
        <f t="shared" si="3"/>
        <v>103</v>
      </c>
      <c r="O20" s="27">
        <f t="shared" si="4"/>
        <v>82</v>
      </c>
      <c r="P20" s="27"/>
      <c r="Q20" s="27"/>
      <c r="R20" s="27"/>
      <c r="S20" s="27"/>
      <c r="T20" s="27">
        <f t="shared" si="0"/>
        <v>1</v>
      </c>
      <c r="W20" s="348" t="s">
        <v>419</v>
      </c>
      <c r="X20" s="357"/>
      <c r="Y20" s="357" t="s">
        <v>470</v>
      </c>
      <c r="Z20" s="353" t="s">
        <v>471</v>
      </c>
      <c r="AA20" s="354" t="str">
        <f t="shared" si="1"/>
        <v>川畑 寿夫</v>
      </c>
      <c r="AB20" s="335"/>
      <c r="AC20" s="334"/>
      <c r="AD20" s="334"/>
      <c r="AE20" s="334"/>
      <c r="AF20" s="334"/>
    </row>
    <row r="21" spans="1:32" ht="17.5" customHeight="1">
      <c r="A21" s="332">
        <v>19</v>
      </c>
      <c r="B21" s="332">
        <v>1</v>
      </c>
      <c r="C21" s="29" t="s">
        <v>29</v>
      </c>
      <c r="D21" s="330">
        <v>10</v>
      </c>
      <c r="E21" s="399" t="s">
        <v>173</v>
      </c>
      <c r="F21" s="399" t="s">
        <v>174</v>
      </c>
      <c r="G21" s="350" t="s">
        <v>221</v>
      </c>
      <c r="H21" s="351" t="s">
        <v>231</v>
      </c>
      <c r="I21" s="337">
        <v>27</v>
      </c>
      <c r="J21" s="331">
        <v>0</v>
      </c>
      <c r="K21" s="48" t="s">
        <v>40</v>
      </c>
      <c r="L21" s="27">
        <v>54</v>
      </c>
      <c r="M21" s="27">
        <v>55</v>
      </c>
      <c r="N21" s="27">
        <f t="shared" si="3"/>
        <v>109</v>
      </c>
      <c r="O21" s="27">
        <f t="shared" si="4"/>
        <v>82</v>
      </c>
      <c r="P21" s="27"/>
      <c r="Q21" s="27"/>
      <c r="R21" s="27"/>
      <c r="S21" s="27"/>
      <c r="T21" s="27">
        <f t="shared" si="0"/>
        <v>1</v>
      </c>
      <c r="W21" s="357" t="s">
        <v>420</v>
      </c>
      <c r="X21" s="357"/>
      <c r="Y21" s="359"/>
      <c r="Z21" s="359"/>
      <c r="AA21" s="354" t="str">
        <f t="shared" si="1"/>
        <v>中本 大志朗</v>
      </c>
      <c r="AB21" s="335"/>
      <c r="AC21" s="334"/>
      <c r="AD21" s="334"/>
      <c r="AE21" s="334"/>
      <c r="AF21" s="334"/>
    </row>
    <row r="22" spans="1:32" ht="17.5" customHeight="1">
      <c r="A22" s="332">
        <v>20</v>
      </c>
      <c r="B22" s="332">
        <v>1</v>
      </c>
      <c r="C22" s="29" t="s">
        <v>29</v>
      </c>
      <c r="D22" s="330">
        <v>7</v>
      </c>
      <c r="E22" s="399" t="s">
        <v>119</v>
      </c>
      <c r="F22" s="399" t="s">
        <v>120</v>
      </c>
      <c r="G22" s="350" t="s">
        <v>118</v>
      </c>
      <c r="H22" s="351" t="s">
        <v>171</v>
      </c>
      <c r="I22" s="337">
        <v>33</v>
      </c>
      <c r="J22" s="331">
        <v>0</v>
      </c>
      <c r="K22" s="48" t="s">
        <v>40</v>
      </c>
      <c r="L22" s="27">
        <v>57</v>
      </c>
      <c r="M22" s="27">
        <v>58</v>
      </c>
      <c r="N22" s="27">
        <f t="shared" si="3"/>
        <v>115</v>
      </c>
      <c r="O22" s="27">
        <f t="shared" si="4"/>
        <v>82</v>
      </c>
      <c r="P22" s="27"/>
      <c r="Q22" s="27"/>
      <c r="R22" s="27"/>
      <c r="S22" s="27"/>
      <c r="T22" s="27">
        <f t="shared" si="0"/>
        <v>1</v>
      </c>
      <c r="W22" s="348" t="s">
        <v>421</v>
      </c>
      <c r="X22" s="357"/>
      <c r="Y22" s="357" t="s">
        <v>422</v>
      </c>
      <c r="Z22" s="357" t="s">
        <v>423</v>
      </c>
      <c r="AA22" s="354" t="str">
        <f t="shared" si="1"/>
        <v>坂井 達弥</v>
      </c>
      <c r="AB22" s="335"/>
      <c r="AC22" s="334"/>
      <c r="AD22" s="334"/>
      <c r="AE22" s="334"/>
      <c r="AF22" s="334"/>
    </row>
    <row r="23" spans="1:32" ht="17.5" customHeight="1">
      <c r="A23" s="332">
        <v>21</v>
      </c>
      <c r="B23" s="332">
        <v>1</v>
      </c>
      <c r="C23" s="29" t="s">
        <v>29</v>
      </c>
      <c r="D23" s="330">
        <v>1</v>
      </c>
      <c r="E23" s="399" t="s">
        <v>65</v>
      </c>
      <c r="F23" s="399" t="s">
        <v>66</v>
      </c>
      <c r="G23" s="350" t="s">
        <v>111</v>
      </c>
      <c r="H23" s="351" t="s">
        <v>89</v>
      </c>
      <c r="I23" s="337">
        <v>18</v>
      </c>
      <c r="J23" s="331">
        <v>0</v>
      </c>
      <c r="K23" s="60" t="s">
        <v>44</v>
      </c>
      <c r="L23" s="27">
        <v>54</v>
      </c>
      <c r="M23" s="27">
        <v>47</v>
      </c>
      <c r="N23" s="27">
        <f t="shared" si="3"/>
        <v>101</v>
      </c>
      <c r="O23" s="27">
        <f t="shared" si="4"/>
        <v>83</v>
      </c>
      <c r="P23" s="27"/>
      <c r="Q23" s="27"/>
      <c r="R23" s="27"/>
      <c r="S23" s="27"/>
      <c r="T23" s="27">
        <f t="shared" si="0"/>
        <v>1</v>
      </c>
      <c r="W23" s="357" t="s">
        <v>424</v>
      </c>
      <c r="X23" s="357"/>
      <c r="Y23" s="359"/>
      <c r="Z23" s="359"/>
      <c r="AA23" s="354" t="str">
        <f t="shared" si="1"/>
        <v>宮崎 正</v>
      </c>
      <c r="AB23" s="335"/>
      <c r="AC23" s="334"/>
      <c r="AD23" s="334"/>
      <c r="AE23" s="334"/>
      <c r="AF23" s="334"/>
    </row>
    <row r="24" spans="1:32" ht="17.5" customHeight="1">
      <c r="A24" s="332">
        <v>22</v>
      </c>
      <c r="B24" s="332">
        <v>1</v>
      </c>
      <c r="C24" s="29" t="s">
        <v>29</v>
      </c>
      <c r="D24" s="330">
        <v>2</v>
      </c>
      <c r="E24" s="399" t="s">
        <v>200</v>
      </c>
      <c r="F24" s="399" t="s">
        <v>75</v>
      </c>
      <c r="G24" s="350" t="s">
        <v>203</v>
      </c>
      <c r="H24" s="351" t="s">
        <v>233</v>
      </c>
      <c r="I24" s="337">
        <v>19</v>
      </c>
      <c r="J24" s="331">
        <v>0</v>
      </c>
      <c r="K24" s="48" t="s">
        <v>40</v>
      </c>
      <c r="L24" s="27">
        <v>52</v>
      </c>
      <c r="M24" s="27">
        <v>50</v>
      </c>
      <c r="N24" s="27">
        <f t="shared" si="3"/>
        <v>102</v>
      </c>
      <c r="O24" s="27">
        <f t="shared" si="4"/>
        <v>83</v>
      </c>
      <c r="P24" s="27"/>
      <c r="Q24" s="27"/>
      <c r="R24" s="27"/>
      <c r="S24" s="27"/>
      <c r="T24" s="27">
        <f t="shared" si="0"/>
        <v>1</v>
      </c>
      <c r="W24" s="348" t="s">
        <v>425</v>
      </c>
      <c r="X24" s="357"/>
      <c r="Y24" s="357"/>
      <c r="Z24" s="357"/>
      <c r="AA24" s="354" t="str">
        <f t="shared" si="1"/>
        <v>和田 徹</v>
      </c>
      <c r="AB24" s="335"/>
      <c r="AC24" s="334"/>
      <c r="AD24" s="334"/>
      <c r="AE24" s="334"/>
      <c r="AF24" s="334"/>
    </row>
    <row r="25" spans="1:32" ht="17.5" customHeight="1">
      <c r="A25" s="332">
        <v>23</v>
      </c>
      <c r="B25" s="332">
        <v>1</v>
      </c>
      <c r="C25" s="29" t="s">
        <v>29</v>
      </c>
      <c r="D25" s="330">
        <v>3</v>
      </c>
      <c r="E25" s="399" t="s">
        <v>4</v>
      </c>
      <c r="F25" s="399" t="s">
        <v>5</v>
      </c>
      <c r="G25" s="350" t="s">
        <v>113</v>
      </c>
      <c r="H25" s="351" t="s">
        <v>161</v>
      </c>
      <c r="I25" s="337">
        <v>25</v>
      </c>
      <c r="J25" s="331">
        <v>0</v>
      </c>
      <c r="K25" s="63" t="s">
        <v>43</v>
      </c>
      <c r="L25" s="27">
        <v>54</v>
      </c>
      <c r="M25" s="27">
        <v>54</v>
      </c>
      <c r="N25" s="27">
        <f t="shared" si="3"/>
        <v>108</v>
      </c>
      <c r="O25" s="27">
        <f t="shared" si="4"/>
        <v>83</v>
      </c>
      <c r="P25" s="27"/>
      <c r="Q25" s="27"/>
      <c r="R25" s="27"/>
      <c r="S25" s="27"/>
      <c r="T25" s="27">
        <f t="shared" si="0"/>
        <v>1</v>
      </c>
      <c r="W25" s="348" t="s">
        <v>426</v>
      </c>
      <c r="X25" s="357"/>
      <c r="Y25" s="357" t="s">
        <v>427</v>
      </c>
      <c r="Z25" s="357" t="s">
        <v>87</v>
      </c>
      <c r="AA25" s="354" t="str">
        <f t="shared" si="1"/>
        <v>Candy 長井</v>
      </c>
      <c r="AB25" s="358"/>
      <c r="AC25" s="334"/>
      <c r="AD25" s="334"/>
      <c r="AE25" s="334"/>
      <c r="AF25" s="334"/>
    </row>
    <row r="26" spans="1:32" ht="17.5" customHeight="1">
      <c r="A26" s="332">
        <v>24</v>
      </c>
      <c r="B26" s="332">
        <v>1</v>
      </c>
      <c r="C26" s="29" t="s">
        <v>29</v>
      </c>
      <c r="D26" s="330">
        <v>3</v>
      </c>
      <c r="E26" s="399" t="s">
        <v>362</v>
      </c>
      <c r="F26" s="399" t="s">
        <v>363</v>
      </c>
      <c r="G26" s="350" t="s">
        <v>215</v>
      </c>
      <c r="H26" s="351" t="s">
        <v>225</v>
      </c>
      <c r="I26" s="337">
        <v>17</v>
      </c>
      <c r="J26" s="331">
        <v>0</v>
      </c>
      <c r="K26" s="63" t="s">
        <v>44</v>
      </c>
      <c r="L26" s="27">
        <v>48</v>
      </c>
      <c r="M26" s="27">
        <v>53</v>
      </c>
      <c r="N26" s="27">
        <f t="shared" si="3"/>
        <v>101</v>
      </c>
      <c r="O26" s="27">
        <f t="shared" si="4"/>
        <v>84</v>
      </c>
      <c r="P26" s="27"/>
      <c r="Q26" s="27"/>
      <c r="R26" s="27"/>
      <c r="S26" s="27"/>
      <c r="T26" s="27">
        <f t="shared" si="0"/>
        <v>1</v>
      </c>
      <c r="W26" s="357" t="s">
        <v>428</v>
      </c>
      <c r="X26" s="357"/>
      <c r="Y26" s="359"/>
      <c r="Z26" s="359"/>
      <c r="AA26" s="354" t="str">
        <f t="shared" si="1"/>
        <v>遠藤 誠</v>
      </c>
      <c r="AB26" s="335"/>
      <c r="AC26" s="334"/>
      <c r="AD26" s="334"/>
      <c r="AE26" s="334"/>
      <c r="AF26" s="334"/>
    </row>
    <row r="27" spans="1:32" ht="17.5" customHeight="1">
      <c r="A27" s="332">
        <v>25</v>
      </c>
      <c r="B27" s="332">
        <v>1</v>
      </c>
      <c r="C27" s="29" t="s">
        <v>29</v>
      </c>
      <c r="D27" s="330">
        <v>4</v>
      </c>
      <c r="E27" s="399" t="s">
        <v>17</v>
      </c>
      <c r="F27" s="399" t="s">
        <v>122</v>
      </c>
      <c r="G27" s="350" t="s">
        <v>123</v>
      </c>
      <c r="H27" s="351" t="s">
        <v>93</v>
      </c>
      <c r="I27" s="337">
        <v>8</v>
      </c>
      <c r="J27" s="331">
        <v>0</v>
      </c>
      <c r="K27" s="45" t="s">
        <v>40</v>
      </c>
      <c r="L27" s="27">
        <v>47</v>
      </c>
      <c r="M27" s="27">
        <v>46</v>
      </c>
      <c r="N27" s="27">
        <f t="shared" si="3"/>
        <v>93</v>
      </c>
      <c r="O27" s="27">
        <f t="shared" si="4"/>
        <v>85</v>
      </c>
      <c r="P27" s="27"/>
      <c r="Q27" s="27"/>
      <c r="R27" s="27"/>
      <c r="S27" s="27"/>
      <c r="T27" s="27">
        <f t="shared" si="0"/>
        <v>1</v>
      </c>
      <c r="W27" s="348" t="s">
        <v>429</v>
      </c>
      <c r="X27" s="357"/>
      <c r="Y27" s="357" t="s">
        <v>430</v>
      </c>
      <c r="Z27" s="357" t="s">
        <v>90</v>
      </c>
      <c r="AA27" s="354" t="str">
        <f t="shared" si="1"/>
        <v>水澤 秀光</v>
      </c>
      <c r="AB27" s="334"/>
      <c r="AC27" s="334"/>
      <c r="AD27" s="334"/>
      <c r="AE27" s="334"/>
      <c r="AF27" s="334"/>
    </row>
    <row r="28" spans="1:32" ht="17.5" customHeight="1">
      <c r="A28" s="332">
        <v>26</v>
      </c>
      <c r="B28" s="332">
        <v>1</v>
      </c>
      <c r="C28" s="29" t="s">
        <v>29</v>
      </c>
      <c r="D28" s="330">
        <v>8</v>
      </c>
      <c r="E28" s="399" t="s">
        <v>2</v>
      </c>
      <c r="F28" s="399" t="s">
        <v>3</v>
      </c>
      <c r="G28" s="350" t="s">
        <v>113</v>
      </c>
      <c r="H28" s="351" t="s">
        <v>56</v>
      </c>
      <c r="I28" s="337">
        <v>10</v>
      </c>
      <c r="J28" s="331">
        <v>0</v>
      </c>
      <c r="K28" s="45" t="s">
        <v>44</v>
      </c>
      <c r="L28" s="27">
        <v>49</v>
      </c>
      <c r="M28" s="27">
        <v>46</v>
      </c>
      <c r="N28" s="27">
        <f t="shared" si="3"/>
        <v>95</v>
      </c>
      <c r="O28" s="27">
        <f t="shared" si="4"/>
        <v>85</v>
      </c>
      <c r="P28" s="27"/>
      <c r="Q28" s="27">
        <v>12</v>
      </c>
      <c r="R28" s="27" t="s">
        <v>466</v>
      </c>
      <c r="S28" s="27"/>
      <c r="T28" s="27">
        <f t="shared" si="0"/>
        <v>1</v>
      </c>
      <c r="W28" s="357" t="s">
        <v>431</v>
      </c>
      <c r="X28" s="357"/>
      <c r="Y28" s="357"/>
      <c r="Z28" s="357"/>
      <c r="AA28" s="354" t="str">
        <f t="shared" si="1"/>
        <v>森岡 保弘</v>
      </c>
      <c r="AB28" s="334"/>
      <c r="AC28" s="334"/>
      <c r="AD28" s="334"/>
      <c r="AE28" s="334"/>
      <c r="AF28" s="334"/>
    </row>
    <row r="29" spans="1:32" ht="17.5" customHeight="1">
      <c r="A29" s="332">
        <v>27</v>
      </c>
      <c r="B29" s="332">
        <v>1</v>
      </c>
      <c r="C29" s="29" t="s">
        <v>29</v>
      </c>
      <c r="D29" s="330">
        <v>10</v>
      </c>
      <c r="E29" s="399" t="s">
        <v>34</v>
      </c>
      <c r="F29" s="399" t="s">
        <v>35</v>
      </c>
      <c r="G29" s="350" t="s">
        <v>110</v>
      </c>
      <c r="H29" s="351" t="s">
        <v>164</v>
      </c>
      <c r="I29" s="337">
        <v>18</v>
      </c>
      <c r="J29" s="331">
        <v>0</v>
      </c>
      <c r="K29" s="48" t="s">
        <v>40</v>
      </c>
      <c r="L29" s="27">
        <v>52</v>
      </c>
      <c r="M29" s="27">
        <v>53</v>
      </c>
      <c r="N29" s="27">
        <f t="shared" si="3"/>
        <v>105</v>
      </c>
      <c r="O29" s="27">
        <f t="shared" si="4"/>
        <v>87</v>
      </c>
      <c r="P29" s="27"/>
      <c r="Q29" s="27">
        <v>6</v>
      </c>
      <c r="R29" s="27"/>
      <c r="S29" s="27"/>
      <c r="T29" s="27">
        <f t="shared" si="0"/>
        <v>1</v>
      </c>
      <c r="W29" s="357" t="s">
        <v>432</v>
      </c>
      <c r="X29" s="357"/>
      <c r="Y29" s="360"/>
      <c r="Z29" s="360"/>
      <c r="AA29" s="354" t="str">
        <f t="shared" si="1"/>
        <v>加藤 清也</v>
      </c>
      <c r="AB29" s="334"/>
      <c r="AC29" s="334"/>
      <c r="AD29" s="334"/>
      <c r="AE29" s="361"/>
      <c r="AF29" s="334"/>
    </row>
    <row r="30" spans="1:32" ht="17.5" customHeight="1">
      <c r="A30" s="332">
        <v>28</v>
      </c>
      <c r="B30" s="332">
        <v>1</v>
      </c>
      <c r="C30" s="29" t="s">
        <v>29</v>
      </c>
      <c r="D30" s="330">
        <v>1</v>
      </c>
      <c r="E30" s="399" t="s">
        <v>22</v>
      </c>
      <c r="F30" s="399" t="s">
        <v>23</v>
      </c>
      <c r="G30" s="350" t="s">
        <v>109</v>
      </c>
      <c r="H30" s="351" t="s">
        <v>159</v>
      </c>
      <c r="I30" s="337">
        <v>26</v>
      </c>
      <c r="J30" s="331">
        <v>0</v>
      </c>
      <c r="K30" s="45" t="s">
        <v>40</v>
      </c>
      <c r="L30" s="27">
        <v>58</v>
      </c>
      <c r="M30" s="27">
        <v>55</v>
      </c>
      <c r="N30" s="27">
        <f t="shared" si="3"/>
        <v>113</v>
      </c>
      <c r="O30" s="27">
        <f t="shared" si="4"/>
        <v>87</v>
      </c>
      <c r="P30" s="27"/>
      <c r="Q30" s="27"/>
      <c r="R30" s="27"/>
      <c r="S30" s="27"/>
      <c r="T30" s="27">
        <f t="shared" si="0"/>
        <v>1</v>
      </c>
      <c r="W30" s="357" t="s">
        <v>433</v>
      </c>
      <c r="X30" s="357"/>
      <c r="Y30" s="357"/>
      <c r="Z30" s="357"/>
      <c r="AA30" s="354" t="str">
        <f t="shared" si="1"/>
        <v>小山 明男</v>
      </c>
      <c r="AB30" s="334"/>
      <c r="AC30" s="334"/>
      <c r="AD30" s="334"/>
      <c r="AE30" s="361"/>
      <c r="AF30" s="361"/>
    </row>
    <row r="31" spans="1:32" ht="17.5" customHeight="1">
      <c r="A31" s="332">
        <v>29</v>
      </c>
      <c r="B31" s="332">
        <v>1</v>
      </c>
      <c r="C31" s="29" t="s">
        <v>29</v>
      </c>
      <c r="D31" s="330">
        <v>8</v>
      </c>
      <c r="E31" s="399" t="s">
        <v>91</v>
      </c>
      <c r="F31" s="399" t="s">
        <v>92</v>
      </c>
      <c r="G31" s="350" t="s">
        <v>113</v>
      </c>
      <c r="H31" s="351" t="s">
        <v>230</v>
      </c>
      <c r="I31" s="337">
        <v>22</v>
      </c>
      <c r="J31" s="331">
        <v>0</v>
      </c>
      <c r="K31" s="48" t="s">
        <v>85</v>
      </c>
      <c r="L31" s="27">
        <v>58</v>
      </c>
      <c r="M31" s="27">
        <v>57</v>
      </c>
      <c r="N31" s="27">
        <f t="shared" si="3"/>
        <v>115</v>
      </c>
      <c r="O31" s="27">
        <f t="shared" si="4"/>
        <v>93</v>
      </c>
      <c r="P31" s="27"/>
      <c r="Q31" s="27"/>
      <c r="R31" s="27"/>
      <c r="S31" s="27"/>
      <c r="T31" s="27">
        <f t="shared" si="0"/>
        <v>1</v>
      </c>
      <c r="U31" s="27">
        <f>I31+1</f>
        <v>23</v>
      </c>
      <c r="W31" s="357" t="s">
        <v>434</v>
      </c>
      <c r="X31" s="357"/>
      <c r="Y31" s="357"/>
      <c r="Z31" s="357"/>
      <c r="AA31" s="354" t="str">
        <f t="shared" si="1"/>
        <v>桑田 晃</v>
      </c>
      <c r="AB31" s="334"/>
      <c r="AC31" s="334"/>
      <c r="AD31" s="334"/>
      <c r="AE31" s="362"/>
      <c r="AF31" s="362"/>
    </row>
    <row r="32" spans="1:32" ht="17.5" customHeight="1">
      <c r="A32" s="332">
        <v>30</v>
      </c>
      <c r="B32" s="332">
        <v>1</v>
      </c>
      <c r="C32" s="29" t="s">
        <v>29</v>
      </c>
      <c r="D32" s="330">
        <v>9</v>
      </c>
      <c r="E32" s="399" t="s">
        <v>270</v>
      </c>
      <c r="F32" s="399" t="s">
        <v>249</v>
      </c>
      <c r="G32" s="350" t="s">
        <v>113</v>
      </c>
      <c r="H32" s="351" t="s">
        <v>168</v>
      </c>
      <c r="I32" s="337">
        <v>32</v>
      </c>
      <c r="J32" s="331">
        <v>0</v>
      </c>
      <c r="K32" s="63" t="s">
        <v>43</v>
      </c>
      <c r="L32" s="27">
        <v>69</v>
      </c>
      <c r="M32" s="27">
        <v>61</v>
      </c>
      <c r="N32" s="27">
        <f t="shared" si="3"/>
        <v>130</v>
      </c>
      <c r="O32" s="27">
        <f t="shared" si="4"/>
        <v>98</v>
      </c>
      <c r="P32" s="27"/>
      <c r="Q32" s="27"/>
      <c r="R32" s="27"/>
      <c r="S32" s="27"/>
      <c r="T32" s="27">
        <f t="shared" si="0"/>
        <v>1</v>
      </c>
      <c r="U32" s="33">
        <f>I32+2</f>
        <v>34</v>
      </c>
      <c r="W32" s="348" t="s">
        <v>435</v>
      </c>
      <c r="X32" s="355"/>
      <c r="Y32" s="359"/>
      <c r="Z32" s="357"/>
      <c r="AA32" s="354" t="str">
        <f t="shared" si="1"/>
        <v>吉岡 裕子 Ahn</v>
      </c>
      <c r="AB32" s="334"/>
      <c r="AC32" s="334"/>
      <c r="AD32" s="334"/>
    </row>
    <row r="33" spans="1:30" ht="17.5" customHeight="1">
      <c r="A33" s="332">
        <v>31</v>
      </c>
      <c r="B33" s="332">
        <v>1</v>
      </c>
      <c r="C33" s="29" t="s">
        <v>29</v>
      </c>
      <c r="D33" s="330">
        <v>8</v>
      </c>
      <c r="E33" s="399" t="s">
        <v>268</v>
      </c>
      <c r="F33" s="399" t="s">
        <v>269</v>
      </c>
      <c r="G33" s="350" t="s">
        <v>217</v>
      </c>
      <c r="H33" s="351" t="s">
        <v>226</v>
      </c>
      <c r="I33" s="337" t="s">
        <v>84</v>
      </c>
      <c r="J33" s="331">
        <v>0</v>
      </c>
      <c r="K33" s="45" t="s">
        <v>40</v>
      </c>
      <c r="L33" s="27">
        <v>44</v>
      </c>
      <c r="M33" s="27">
        <v>45</v>
      </c>
      <c r="N33" s="27">
        <f t="shared" ref="N33:N38" si="12">L33+M33</f>
        <v>89</v>
      </c>
      <c r="O33" s="385" t="s">
        <v>472</v>
      </c>
      <c r="P33" s="27">
        <v>13</v>
      </c>
      <c r="Q33" s="27"/>
      <c r="R33" s="27"/>
      <c r="S33" s="32"/>
      <c r="T33" s="27">
        <f t="shared" si="0"/>
        <v>1</v>
      </c>
      <c r="W33" s="374" t="s">
        <v>436</v>
      </c>
      <c r="X33" s="375"/>
      <c r="Y33" s="376"/>
      <c r="Z33" s="377"/>
      <c r="AA33" s="378" t="str">
        <f t="shared" si="1"/>
        <v>比留間 雅人</v>
      </c>
      <c r="AB33" s="337" t="s">
        <v>84</v>
      </c>
      <c r="AC33" s="334"/>
      <c r="AD33" s="334"/>
    </row>
    <row r="34" spans="1:30" ht="17.5" customHeight="1">
      <c r="A34" s="332">
        <v>32</v>
      </c>
      <c r="B34" s="332">
        <v>1</v>
      </c>
      <c r="C34" s="29" t="s">
        <v>29</v>
      </c>
      <c r="D34" s="330">
        <v>3</v>
      </c>
      <c r="E34" s="399" t="s">
        <v>251</v>
      </c>
      <c r="F34" s="399" t="s">
        <v>252</v>
      </c>
      <c r="G34" s="351" t="s">
        <v>255</v>
      </c>
      <c r="H34" s="351" t="s">
        <v>455</v>
      </c>
      <c r="I34" s="338" t="s">
        <v>460</v>
      </c>
      <c r="J34" s="331">
        <v>0</v>
      </c>
      <c r="K34" s="45" t="s">
        <v>40</v>
      </c>
      <c r="L34" s="27">
        <v>48</v>
      </c>
      <c r="M34" s="27">
        <v>47</v>
      </c>
      <c r="N34" s="27">
        <f t="shared" si="12"/>
        <v>95</v>
      </c>
      <c r="O34" s="385" t="s">
        <v>472</v>
      </c>
      <c r="P34" s="27">
        <v>9</v>
      </c>
      <c r="Q34" s="27"/>
      <c r="R34" s="27"/>
      <c r="S34" s="27"/>
      <c r="T34" s="27">
        <f t="shared" si="0"/>
        <v>1</v>
      </c>
      <c r="W34" s="374" t="s">
        <v>437</v>
      </c>
      <c r="X34" s="375"/>
      <c r="Y34" s="377"/>
      <c r="Z34" s="377"/>
      <c r="AA34" s="378" t="str">
        <f t="shared" si="1"/>
        <v>飯田 拓治</v>
      </c>
      <c r="AB34" s="338" t="s">
        <v>460</v>
      </c>
      <c r="AC34" s="334"/>
      <c r="AD34" s="334"/>
    </row>
    <row r="35" spans="1:30" ht="17.5" customHeight="1">
      <c r="A35" s="332">
        <v>33</v>
      </c>
      <c r="B35" s="332">
        <v>1</v>
      </c>
      <c r="C35" s="29" t="s">
        <v>29</v>
      </c>
      <c r="D35" s="330">
        <v>2</v>
      </c>
      <c r="E35" s="399" t="s">
        <v>266</v>
      </c>
      <c r="F35" s="399" t="s">
        <v>267</v>
      </c>
      <c r="G35" s="350" t="s">
        <v>113</v>
      </c>
      <c r="H35" s="351" t="s">
        <v>360</v>
      </c>
      <c r="I35" s="337" t="s">
        <v>45</v>
      </c>
      <c r="J35" s="331">
        <v>0</v>
      </c>
      <c r="K35" s="60" t="s">
        <v>43</v>
      </c>
      <c r="L35" s="27">
        <v>51</v>
      </c>
      <c r="M35" s="27">
        <v>48</v>
      </c>
      <c r="N35" s="27">
        <f t="shared" si="12"/>
        <v>99</v>
      </c>
      <c r="O35" s="385" t="s">
        <v>472</v>
      </c>
      <c r="P35" s="27" t="s">
        <v>461</v>
      </c>
      <c r="Q35" s="27"/>
      <c r="R35" s="27"/>
      <c r="S35" s="27"/>
      <c r="T35" s="27">
        <f t="shared" si="0"/>
        <v>1</v>
      </c>
      <c r="U35" s="4"/>
      <c r="W35" s="379" t="s">
        <v>438</v>
      </c>
      <c r="X35" s="375"/>
      <c r="Y35" s="374"/>
      <c r="Z35" s="374"/>
      <c r="AA35" s="378" t="str">
        <f t="shared" si="1"/>
        <v>蘭 鑫</v>
      </c>
      <c r="AB35" s="337" t="s">
        <v>45</v>
      </c>
    </row>
    <row r="36" spans="1:30" ht="17.5" customHeight="1">
      <c r="A36" s="332">
        <v>34</v>
      </c>
      <c r="B36" s="332">
        <v>1</v>
      </c>
      <c r="C36" s="29" t="s">
        <v>29</v>
      </c>
      <c r="D36" s="330">
        <v>9</v>
      </c>
      <c r="E36" s="399" t="s">
        <v>204</v>
      </c>
      <c r="F36" s="399" t="s">
        <v>271</v>
      </c>
      <c r="G36" s="350" t="s">
        <v>113</v>
      </c>
      <c r="H36" s="351" t="s">
        <v>453</v>
      </c>
      <c r="I36" s="337" t="s">
        <v>84</v>
      </c>
      <c r="J36" s="331">
        <v>0</v>
      </c>
      <c r="K36" s="45" t="s">
        <v>40</v>
      </c>
      <c r="L36" s="27">
        <v>50</v>
      </c>
      <c r="M36" s="27">
        <v>54</v>
      </c>
      <c r="N36" s="27">
        <f t="shared" si="12"/>
        <v>104</v>
      </c>
      <c r="O36" s="385" t="s">
        <v>472</v>
      </c>
      <c r="P36" s="27"/>
      <c r="Q36" s="27"/>
      <c r="R36" s="27"/>
      <c r="S36" s="27"/>
      <c r="T36" s="27">
        <f t="shared" si="0"/>
        <v>1</v>
      </c>
      <c r="W36" s="374" t="s">
        <v>439</v>
      </c>
      <c r="X36" s="375"/>
      <c r="Y36" s="377"/>
      <c r="Z36" s="377"/>
      <c r="AA36" s="378" t="str">
        <f t="shared" si="1"/>
        <v>海老原 強</v>
      </c>
      <c r="AB36" s="337" t="s">
        <v>84</v>
      </c>
    </row>
    <row r="37" spans="1:30" ht="17.5" customHeight="1">
      <c r="A37" s="332">
        <v>35</v>
      </c>
      <c r="B37" s="332">
        <v>1</v>
      </c>
      <c r="C37" s="29" t="s">
        <v>29</v>
      </c>
      <c r="D37" s="330">
        <v>7</v>
      </c>
      <c r="E37" s="399" t="s">
        <v>364</v>
      </c>
      <c r="F37" s="399" t="s">
        <v>365</v>
      </c>
      <c r="G37" s="350" t="s">
        <v>359</v>
      </c>
      <c r="H37" s="351" t="s">
        <v>452</v>
      </c>
      <c r="I37" s="337" t="s">
        <v>45</v>
      </c>
      <c r="J37" s="331">
        <v>0</v>
      </c>
      <c r="K37" s="48" t="s">
        <v>40</v>
      </c>
      <c r="L37" s="27">
        <v>57</v>
      </c>
      <c r="M37" s="27">
        <v>54</v>
      </c>
      <c r="N37" s="27">
        <f t="shared" si="12"/>
        <v>111</v>
      </c>
      <c r="O37" s="385" t="s">
        <v>472</v>
      </c>
      <c r="P37" s="27"/>
      <c r="Q37" s="27"/>
      <c r="R37" s="27"/>
      <c r="S37" s="27"/>
      <c r="T37" s="27">
        <f t="shared" si="0"/>
        <v>1</v>
      </c>
      <c r="W37" s="374" t="s">
        <v>440</v>
      </c>
      <c r="X37" s="375"/>
      <c r="Y37" s="377"/>
      <c r="Z37" s="377"/>
      <c r="AA37" s="378" t="str">
        <f t="shared" si="1"/>
        <v>鈴木 謙司</v>
      </c>
      <c r="AB37" s="337" t="s">
        <v>45</v>
      </c>
    </row>
    <row r="38" spans="1:30" ht="17.5" customHeight="1">
      <c r="A38" s="332">
        <v>36</v>
      </c>
      <c r="B38" s="332">
        <v>1</v>
      </c>
      <c r="C38" s="29" t="s">
        <v>29</v>
      </c>
      <c r="D38" s="330">
        <v>4</v>
      </c>
      <c r="E38" s="399" t="s">
        <v>112</v>
      </c>
      <c r="F38" s="399" t="s">
        <v>253</v>
      </c>
      <c r="G38" s="351" t="s">
        <v>257</v>
      </c>
      <c r="H38" s="351" t="s">
        <v>457</v>
      </c>
      <c r="I38" s="338" t="s">
        <v>460</v>
      </c>
      <c r="J38" s="331">
        <v>0</v>
      </c>
      <c r="K38" s="48" t="s">
        <v>40</v>
      </c>
      <c r="L38" s="27">
        <v>54</v>
      </c>
      <c r="M38" s="27">
        <v>58</v>
      </c>
      <c r="N38" s="27">
        <f t="shared" si="12"/>
        <v>112</v>
      </c>
      <c r="O38" s="385" t="s">
        <v>472</v>
      </c>
      <c r="P38" s="27"/>
      <c r="Q38" s="27"/>
      <c r="R38" s="27"/>
      <c r="S38" s="27"/>
      <c r="T38" s="27">
        <f t="shared" si="0"/>
        <v>1</v>
      </c>
      <c r="W38" s="374" t="s">
        <v>441</v>
      </c>
      <c r="X38" s="375"/>
      <c r="Y38" s="377"/>
      <c r="Z38" s="377"/>
      <c r="AA38" s="378" t="str">
        <f t="shared" si="1"/>
        <v>吉田 健清</v>
      </c>
      <c r="AB38" s="338" t="s">
        <v>460</v>
      </c>
    </row>
    <row r="39" spans="1:30" ht="20.5" customHeight="1">
      <c r="A39" s="336"/>
      <c r="B39" s="336"/>
      <c r="W39" s="357" t="s">
        <v>442</v>
      </c>
      <c r="X39" s="355">
        <v>20</v>
      </c>
      <c r="Y39" s="357"/>
      <c r="Z39" s="357"/>
      <c r="AA39" s="354" t="s">
        <v>230</v>
      </c>
    </row>
    <row r="40" spans="1:30" ht="20.5" customHeight="1">
      <c r="A40" s="336"/>
      <c r="B40" s="336"/>
      <c r="W40" s="357" t="s">
        <v>443</v>
      </c>
      <c r="X40" s="355">
        <v>20</v>
      </c>
      <c r="Y40" s="363"/>
      <c r="Z40" s="363"/>
      <c r="AA40" s="354" t="s">
        <v>165</v>
      </c>
      <c r="AB40" s="27">
        <v>37</v>
      </c>
      <c r="AC40" s="27">
        <v>52</v>
      </c>
      <c r="AD40" s="27">
        <f>AB40+AC40</f>
        <v>89</v>
      </c>
    </row>
    <row r="41" spans="1:30" ht="20.5" customHeight="1">
      <c r="A41" s="336"/>
      <c r="B41" s="336"/>
      <c r="W41" s="357" t="s">
        <v>444</v>
      </c>
      <c r="X41" s="357"/>
      <c r="Y41" s="357" t="s">
        <v>445</v>
      </c>
      <c r="Z41" s="357" t="s">
        <v>88</v>
      </c>
      <c r="AA41" s="337" t="s">
        <v>456</v>
      </c>
      <c r="AB41" s="27">
        <v>53</v>
      </c>
      <c r="AC41" s="27">
        <v>50</v>
      </c>
      <c r="AD41" s="27">
        <f t="shared" ref="AD41" si="13">AB41+AC41</f>
        <v>103</v>
      </c>
    </row>
    <row r="42" spans="1:30" ht="62" customHeight="1">
      <c r="A42" s="336"/>
      <c r="D42" s="27" t="s">
        <v>28</v>
      </c>
      <c r="E42" s="398" t="s">
        <v>480</v>
      </c>
      <c r="F42" s="398" t="s">
        <v>481</v>
      </c>
      <c r="G42" s="28" t="s">
        <v>12</v>
      </c>
      <c r="H42" s="30" t="s">
        <v>379</v>
      </c>
      <c r="I42" s="28" t="s">
        <v>59</v>
      </c>
      <c r="J42" s="381"/>
      <c r="K42" s="34" t="s">
        <v>24</v>
      </c>
      <c r="L42" s="28" t="s">
        <v>13</v>
      </c>
      <c r="M42" s="28" t="s">
        <v>14</v>
      </c>
      <c r="N42" s="28" t="s">
        <v>15</v>
      </c>
      <c r="O42" s="381" t="s">
        <v>16</v>
      </c>
      <c r="P42" s="384" t="s">
        <v>36</v>
      </c>
      <c r="Q42" s="41" t="s">
        <v>31</v>
      </c>
      <c r="R42" s="41" t="s">
        <v>32</v>
      </c>
      <c r="S42" s="31" t="s">
        <v>381</v>
      </c>
      <c r="W42"/>
      <c r="X42"/>
      <c r="Y42"/>
      <c r="Z42"/>
      <c r="AA42"/>
    </row>
    <row r="43" spans="1:30" ht="18" customHeight="1">
      <c r="A43" s="336"/>
      <c r="D43" s="364">
        <v>1</v>
      </c>
      <c r="E43" s="399" t="s">
        <v>486</v>
      </c>
      <c r="F43" s="399" t="s">
        <v>487</v>
      </c>
      <c r="G43" s="351" t="s">
        <v>254</v>
      </c>
      <c r="H43" s="351" t="s">
        <v>353</v>
      </c>
      <c r="I43" s="63" t="s">
        <v>73</v>
      </c>
      <c r="J43" s="382"/>
      <c r="K43" s="48" t="s">
        <v>458</v>
      </c>
      <c r="L43" s="27">
        <v>60</v>
      </c>
      <c r="M43" s="27">
        <v>57</v>
      </c>
      <c r="N43" s="27">
        <f t="shared" ref="N43:N44" si="14">L43+M43</f>
        <v>117</v>
      </c>
      <c r="O43" s="385"/>
      <c r="P43" s="385"/>
      <c r="Q43" s="27">
        <v>3</v>
      </c>
      <c r="R43" s="27">
        <v>8</v>
      </c>
      <c r="S43" s="27"/>
      <c r="W43"/>
      <c r="X43"/>
      <c r="Y43"/>
      <c r="Z43"/>
      <c r="AA43"/>
    </row>
    <row r="44" spans="1:30" ht="18" customHeight="1">
      <c r="A44" s="336"/>
      <c r="D44" s="367">
        <v>5</v>
      </c>
      <c r="E44" s="399" t="s">
        <v>250</v>
      </c>
      <c r="F44" s="399" t="s">
        <v>127</v>
      </c>
      <c r="G44" s="351" t="s">
        <v>113</v>
      </c>
      <c r="H44" s="351" t="s">
        <v>454</v>
      </c>
      <c r="I44" s="63" t="s">
        <v>73</v>
      </c>
      <c r="J44" s="383"/>
      <c r="K44" s="63" t="s">
        <v>459</v>
      </c>
      <c r="L44" s="27">
        <v>58</v>
      </c>
      <c r="M44" s="27">
        <v>65</v>
      </c>
      <c r="N44" s="27">
        <f t="shared" si="14"/>
        <v>123</v>
      </c>
      <c r="O44" s="385"/>
      <c r="P44" s="385"/>
      <c r="Q44" s="27"/>
      <c r="R44" s="27"/>
      <c r="S44" s="27"/>
    </row>
    <row r="45" spans="1:30" ht="18" customHeight="1">
      <c r="A45" s="336"/>
      <c r="D45" s="365">
        <v>6</v>
      </c>
      <c r="E45" s="399" t="s">
        <v>76</v>
      </c>
      <c r="F45" s="399" t="s">
        <v>77</v>
      </c>
      <c r="G45" s="351" t="s">
        <v>61</v>
      </c>
      <c r="H45" s="351" t="s">
        <v>352</v>
      </c>
      <c r="I45" s="63" t="s">
        <v>73</v>
      </c>
      <c r="J45" s="383"/>
      <c r="K45" s="63" t="s">
        <v>459</v>
      </c>
      <c r="L45" s="27">
        <v>53</v>
      </c>
      <c r="M45" s="27">
        <v>56</v>
      </c>
      <c r="N45" s="27">
        <f t="shared" ref="N45:N46" si="15">L45+M45</f>
        <v>109</v>
      </c>
      <c r="O45" s="385"/>
      <c r="P45" s="385"/>
      <c r="Q45" s="27"/>
      <c r="R45" s="27">
        <v>17</v>
      </c>
      <c r="S45" s="27"/>
    </row>
    <row r="46" spans="1:30" ht="18" customHeight="1">
      <c r="A46" s="336"/>
      <c r="D46" s="365">
        <v>10</v>
      </c>
      <c r="E46" s="399" t="s">
        <v>366</v>
      </c>
      <c r="F46" s="399" t="s">
        <v>367</v>
      </c>
      <c r="G46" s="351" t="s">
        <v>113</v>
      </c>
      <c r="H46" s="351" t="s">
        <v>456</v>
      </c>
      <c r="I46" s="63" t="s">
        <v>73</v>
      </c>
      <c r="J46" s="383"/>
      <c r="K46" s="63" t="s">
        <v>459</v>
      </c>
      <c r="L46" s="27">
        <v>53</v>
      </c>
      <c r="M46" s="27">
        <v>50</v>
      </c>
      <c r="N46" s="27">
        <f t="shared" si="15"/>
        <v>103</v>
      </c>
      <c r="O46" s="385"/>
      <c r="P46" s="385"/>
      <c r="Q46" s="27"/>
      <c r="R46" s="27"/>
      <c r="S46" s="27" t="s">
        <v>467</v>
      </c>
    </row>
    <row r="47" spans="1:30" ht="18" customHeight="1"/>
    <row r="48" spans="1:30">
      <c r="O48" s="339"/>
    </row>
    <row r="49" spans="15:15">
      <c r="O49" s="339"/>
    </row>
    <row r="50" spans="15:15">
      <c r="O50" s="339"/>
    </row>
    <row r="51" spans="15:15">
      <c r="O51" s="339"/>
    </row>
    <row r="53" spans="15:15">
      <c r="O53" s="339"/>
    </row>
    <row r="54" spans="15:15">
      <c r="O54" s="339"/>
    </row>
    <row r="55" spans="15:15">
      <c r="O55" s="339"/>
    </row>
    <row r="56" spans="15:15">
      <c r="O56" s="339"/>
    </row>
    <row r="57" spans="15:15">
      <c r="O57" s="339"/>
    </row>
    <row r="58" spans="15:15">
      <c r="O58" s="339"/>
    </row>
    <row r="59" spans="15:15">
      <c r="O59" s="339"/>
    </row>
    <row r="60" spans="15:15">
      <c r="O60" s="339"/>
    </row>
    <row r="61" spans="15:15">
      <c r="O61" s="4"/>
    </row>
    <row r="62" spans="15:15">
      <c r="O62" s="339"/>
    </row>
    <row r="64" spans="15:15">
      <c r="O64" s="4"/>
    </row>
    <row r="65" spans="15:15">
      <c r="O65" s="4"/>
    </row>
    <row r="66" spans="15:15">
      <c r="O66" s="4"/>
    </row>
    <row r="67" spans="15:15">
      <c r="O67" s="4"/>
    </row>
    <row r="68" spans="15:15">
      <c r="O68" s="4"/>
    </row>
    <row r="69" spans="15:15">
      <c r="O69" s="4"/>
    </row>
    <row r="70" spans="15:15">
      <c r="O70" s="4"/>
    </row>
    <row r="71" spans="15:15">
      <c r="O71" s="4"/>
    </row>
    <row r="72" spans="15:15">
      <c r="O72" s="4"/>
    </row>
    <row r="73" spans="15:15">
      <c r="O73" s="4"/>
    </row>
    <row r="74" spans="15:15">
      <c r="O74" s="4"/>
    </row>
    <row r="75" spans="15:15">
      <c r="O75" s="4"/>
    </row>
  </sheetData>
  <sortState xmlns:xlrd2="http://schemas.microsoft.com/office/spreadsheetml/2017/richdata2" ref="D33:T38">
    <sortCondition ref="N33:N38"/>
  </sortState>
  <phoneticPr fontId="59"/>
  <dataValidations count="2">
    <dataValidation type="list" allowBlank="1" showInputMessage="1" showErrorMessage="1" sqref="C3:C41" xr:uid="{00000000-0002-0000-0100-000000000000}">
      <formula1>"会員,NEW-1,NEW-2,GUEST"</formula1>
    </dataValidation>
    <dataValidation type="list" allowBlank="1" showInputMessage="1" sqref="K43:K46 K3:K38" xr:uid="{109E1551-8793-425F-9AAB-22908246B724}">
      <formula1>$V$4:$V$8</formula1>
    </dataValidation>
  </dataValidations>
  <printOptions gridLines="1"/>
  <pageMargins left="0.25" right="0.25" top="0.75" bottom="0.75" header="0.3" footer="0.3"/>
  <pageSetup scale="61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EE794-FB91-4E9D-92C5-708F31FDF446}">
  <sheetPr>
    <pageSetUpPr fitToPage="1"/>
  </sheetPr>
  <dimension ref="B1:AA48"/>
  <sheetViews>
    <sheetView zoomScale="45" zoomScaleNormal="70" workbookViewId="0">
      <selection activeCell="T48" sqref="T48"/>
    </sheetView>
  </sheetViews>
  <sheetFormatPr defaultColWidth="9.81640625" defaultRowHeight="14"/>
  <cols>
    <col min="1" max="1" width="2.81640625" style="47" customWidth="1"/>
    <col min="2" max="4" width="12.6328125" style="47" customWidth="1"/>
    <col min="5" max="5" width="39.90625" style="47" customWidth="1"/>
    <col min="6" max="6" width="9.36328125" style="47" customWidth="1"/>
    <col min="7" max="7" width="9.36328125" style="66" customWidth="1"/>
    <col min="8" max="8" width="8.26953125" style="66" customWidth="1"/>
    <col min="9" max="11" width="12.6328125" style="47" customWidth="1"/>
    <col min="12" max="12" width="39.90625" style="47" customWidth="1"/>
    <col min="13" max="14" width="9.36328125" style="47" customWidth="1"/>
    <col min="15" max="15" width="8.26953125" style="47" customWidth="1"/>
    <col min="16" max="17" width="4.36328125" style="66" customWidth="1"/>
    <col min="18" max="18" width="9.81640625" style="245"/>
    <col min="19" max="19" width="18.1796875" style="181" customWidth="1"/>
    <col min="20" max="20" width="21.26953125" style="181" customWidth="1"/>
    <col min="21" max="22" width="9.81640625" style="182"/>
    <col min="23" max="23" width="13" style="181" bestFit="1" customWidth="1"/>
    <col min="24" max="24" width="12.6328125" style="181" bestFit="1" customWidth="1"/>
    <col min="25" max="16384" width="9.81640625" style="47"/>
  </cols>
  <sheetData>
    <row r="1" spans="2:24" ht="40.15" customHeight="1" thickBot="1">
      <c r="B1" s="172" t="s">
        <v>208</v>
      </c>
      <c r="C1" s="173"/>
      <c r="D1" s="173"/>
      <c r="E1" s="173"/>
      <c r="F1" s="173"/>
      <c r="G1" s="173"/>
      <c r="H1" s="173"/>
      <c r="I1" s="173"/>
      <c r="J1" s="10"/>
      <c r="K1" s="12"/>
      <c r="L1" s="205"/>
      <c r="M1" s="42"/>
      <c r="N1" s="224"/>
      <c r="O1" s="225" t="s">
        <v>273</v>
      </c>
      <c r="P1" s="43"/>
      <c r="Q1" s="43"/>
    </row>
    <row r="2" spans="2:24" ht="70" customHeight="1" thickBot="1">
      <c r="B2" s="483" t="s">
        <v>262</v>
      </c>
      <c r="C2" s="484"/>
      <c r="D2" s="484"/>
      <c r="E2" s="484"/>
      <c r="F2" s="484"/>
      <c r="G2" s="484"/>
      <c r="H2" s="485"/>
      <c r="I2" s="486" t="s">
        <v>272</v>
      </c>
      <c r="J2" s="486"/>
      <c r="K2" s="486"/>
      <c r="L2" s="486"/>
      <c r="M2" s="486"/>
      <c r="N2" s="486"/>
      <c r="O2" s="487"/>
      <c r="P2" s="43"/>
      <c r="Q2" s="43"/>
    </row>
    <row r="3" spans="2:24" ht="30" customHeight="1" thickBot="1">
      <c r="B3" s="266" t="s">
        <v>104</v>
      </c>
      <c r="C3" s="488" t="s">
        <v>105</v>
      </c>
      <c r="D3" s="489"/>
      <c r="E3" s="260" t="s">
        <v>12</v>
      </c>
      <c r="F3" s="260" t="s">
        <v>106</v>
      </c>
      <c r="G3" s="260" t="s">
        <v>107</v>
      </c>
      <c r="H3" s="259" t="s">
        <v>108</v>
      </c>
      <c r="I3" s="266" t="s">
        <v>104</v>
      </c>
      <c r="J3" s="488" t="s">
        <v>105</v>
      </c>
      <c r="K3" s="489"/>
      <c r="L3" s="260" t="s">
        <v>12</v>
      </c>
      <c r="M3" s="260" t="s">
        <v>106</v>
      </c>
      <c r="N3" s="260" t="s">
        <v>107</v>
      </c>
      <c r="O3" s="261" t="s">
        <v>108</v>
      </c>
      <c r="P3" s="47"/>
      <c r="Q3" s="47"/>
      <c r="R3" s="246" t="s">
        <v>259</v>
      </c>
      <c r="S3" s="183" t="s">
        <v>258</v>
      </c>
      <c r="T3" s="184" t="s">
        <v>12</v>
      </c>
      <c r="U3" s="184" t="s">
        <v>106</v>
      </c>
      <c r="V3" s="184" t="s">
        <v>107</v>
      </c>
      <c r="W3" s="183" t="s">
        <v>260</v>
      </c>
      <c r="X3" s="183" t="s">
        <v>261</v>
      </c>
    </row>
    <row r="4" spans="2:24" ht="18" customHeight="1" thickTop="1">
      <c r="B4" s="51">
        <v>1</v>
      </c>
      <c r="C4" s="264" t="s">
        <v>22</v>
      </c>
      <c r="D4" s="253" t="s">
        <v>23</v>
      </c>
      <c r="E4" s="62" t="str" cm="1">
        <f t="array" ref="E4">_xlfn.XLOOKUP($C4&amp;$D4,$W$4:$W$50&amp;$X$4:$X$50,T$4:T$50)</f>
        <v>NITTO SEIKO AMERICA</v>
      </c>
      <c r="F4" s="202" t="str" cm="1">
        <f t="array" ref="F4">_xlfn.XLOOKUP($C4&amp;$D4,$W$4:$W$50&amp;$X$4:$X$50,U$4:U$50)</f>
        <v>Gold</v>
      </c>
      <c r="G4" s="202" cm="1">
        <f t="array" ref="G4">_xlfn.XLOOKUP($C4&amp;$D4,$W$4:$W$50&amp;$X$4:$X$50,V$4:V$50)</f>
        <v>26</v>
      </c>
      <c r="H4" s="215"/>
      <c r="I4" s="51">
        <v>6</v>
      </c>
      <c r="J4" s="263" t="s">
        <v>82</v>
      </c>
      <c r="K4" s="262" t="s">
        <v>83</v>
      </c>
      <c r="L4" s="200" t="str" cm="1">
        <f t="array" ref="L4">_xlfn.XLOOKUP($J4&amp;$K4,$W$4:$W$50&amp;$X$4:$X$50,T$4:T$50)</f>
        <v>UNIVANCE AMERICA, INC.</v>
      </c>
      <c r="M4" s="201" t="str" cm="1">
        <f t="array" ref="M4">_xlfn.XLOOKUP($J4&amp;$K4,$W$4:$W$50&amp;$X$4:$X$50,U$4:U$50)</f>
        <v>Gold</v>
      </c>
      <c r="N4" s="201" cm="1">
        <f t="array" ref="N4">_xlfn.XLOOKUP($J4&amp;$K4,$W$4:$W$50&amp;$X$4:$X$50,V$4:V$50)</f>
        <v>24</v>
      </c>
      <c r="O4" s="221"/>
      <c r="P4" s="47"/>
      <c r="Q4" s="47"/>
      <c r="R4" s="246">
        <v>1</v>
      </c>
      <c r="S4" s="74" t="s">
        <v>134</v>
      </c>
      <c r="T4" s="188" t="s">
        <v>109</v>
      </c>
      <c r="U4" s="189" t="s">
        <v>40</v>
      </c>
      <c r="V4" s="189">
        <v>26</v>
      </c>
      <c r="W4" s="187" t="str">
        <f t="shared" ref="W4:W36" si="0">LEFT(S4, FIND(" ", S4)-1)</f>
        <v>Koyama</v>
      </c>
      <c r="X4" s="187" t="str">
        <f t="shared" ref="X4:X36" si="1">RIGHT(S4, LEN(S4)-FIND(" ", S4))</f>
        <v>Akio</v>
      </c>
    </row>
    <row r="5" spans="2:24" ht="18" customHeight="1">
      <c r="B5" s="475">
        <v>0.42083333333333334</v>
      </c>
      <c r="C5" s="273" t="s">
        <v>65</v>
      </c>
      <c r="D5" s="289" t="s">
        <v>66</v>
      </c>
      <c r="E5" s="198" t="str" cm="1">
        <f t="array" ref="E5">_xlfn.XLOOKUP($C5&amp;$D5,$W$4:$W$50&amp;$X$4:$X$50,T$4:T$50)</f>
        <v>SOJITZ MACHINERY CORPORATION OF AMERICA</v>
      </c>
      <c r="F5" s="203" t="str" cm="1">
        <f t="array" ref="F5">_xlfn.XLOOKUP($C5&amp;$D5,$W$4:$W$50&amp;$X$4:$X$50,U$4:U$50)</f>
        <v>Blue</v>
      </c>
      <c r="G5" s="203" cm="1">
        <f t="array" ref="G5">_xlfn.XLOOKUP($C5&amp;$D5,$W$4:$W$50&amp;$X$4:$X$50,V$4:V$50)</f>
        <v>18</v>
      </c>
      <c r="H5" s="94"/>
      <c r="I5" s="479">
        <v>0.44861111111111113</v>
      </c>
      <c r="J5" s="300" t="s">
        <v>96</v>
      </c>
      <c r="K5" s="314" t="s">
        <v>97</v>
      </c>
      <c r="L5" s="199" t="str" cm="1">
        <f t="array" ref="L5">_xlfn.XLOOKUP($J5&amp;$K5,$W$4:$W$50&amp;$X$4:$X$50,T$4:T$50)</f>
        <v>CHIYODA INTEGRE OF AMERICA, INC.</v>
      </c>
      <c r="M5" s="204" t="str" cm="1">
        <f t="array" ref="M5">_xlfn.XLOOKUP($J5&amp;$K5,$W$4:$W$50&amp;$X$4:$X$50,U$4:U$50)</f>
        <v>Gold</v>
      </c>
      <c r="N5" s="204" cm="1">
        <f t="array" ref="N5">_xlfn.XLOOKUP($J5&amp;$K5,$W$4:$W$50&amp;$X$4:$X$50,V$4:V$50)</f>
        <v>33</v>
      </c>
      <c r="O5" s="46"/>
      <c r="P5" s="47"/>
      <c r="Q5" s="47"/>
      <c r="R5" s="184">
        <v>1</v>
      </c>
      <c r="S5" s="74" t="s">
        <v>135</v>
      </c>
      <c r="T5" s="54" t="s">
        <v>111</v>
      </c>
      <c r="U5" s="185" t="s">
        <v>44</v>
      </c>
      <c r="V5" s="183">
        <v>18</v>
      </c>
      <c r="W5" s="187" t="str">
        <f t="shared" si="0"/>
        <v>Miyazaki</v>
      </c>
      <c r="X5" s="187" t="str">
        <f t="shared" si="1"/>
        <v>Tadashi</v>
      </c>
    </row>
    <row r="6" spans="2:24" ht="18" customHeight="1">
      <c r="B6" s="476"/>
      <c r="C6" s="284" t="s">
        <v>67</v>
      </c>
      <c r="D6" s="290" t="s">
        <v>115</v>
      </c>
      <c r="E6" s="198" t="str" cm="1">
        <f t="array" ref="E6">_xlfn.XLOOKUP($C6&amp;$D6,$W$4:$W$50&amp;$X$4:$X$50,T$4:T$50)</f>
        <v>DIJET INC.</v>
      </c>
      <c r="F6" s="203" t="str" cm="1">
        <f t="array" ref="F6">_xlfn.XLOOKUP($C6&amp;$D6,$W$4:$W$50&amp;$X$4:$X$50,U$4:U$50)</f>
        <v>Gold</v>
      </c>
      <c r="G6" s="203" cm="1">
        <f t="array" ref="G6">_xlfn.XLOOKUP($C6&amp;$D6,$W$4:$W$50&amp;$X$4:$X$50,V$4:V$50)</f>
        <v>24</v>
      </c>
      <c r="H6" s="61"/>
      <c r="I6" s="481"/>
      <c r="J6" s="301" t="s">
        <v>18</v>
      </c>
      <c r="K6" s="315" t="s">
        <v>19</v>
      </c>
      <c r="L6" s="199" t="str" cm="1">
        <f t="array" ref="L6">_xlfn.XLOOKUP($J6&amp;$K6,$W$4:$W$50&amp;$X$4:$X$50,T$4:T$50)</f>
        <v>IACE TRAVEL</v>
      </c>
      <c r="M6" s="204" t="str" cm="1">
        <f t="array" ref="M6">_xlfn.XLOOKUP($J6&amp;$K6,$W$4:$W$50&amp;$X$4:$X$50,U$4:U$50)</f>
        <v>Green</v>
      </c>
      <c r="N6" s="204" cm="1">
        <f t="array" ref="N6">_xlfn.XLOOKUP($J6&amp;$K6,$W$4:$W$50&amp;$X$4:$X$50,V$4:V$50)</f>
        <v>35</v>
      </c>
      <c r="O6" s="46"/>
      <c r="P6" s="47"/>
      <c r="Q6" s="47"/>
      <c r="R6" s="184">
        <v>1</v>
      </c>
      <c r="S6" s="74" t="s">
        <v>138</v>
      </c>
      <c r="T6" s="54" t="s">
        <v>116</v>
      </c>
      <c r="U6" s="183" t="s">
        <v>40</v>
      </c>
      <c r="V6" s="183">
        <v>24</v>
      </c>
      <c r="W6" s="187" t="str">
        <f t="shared" si="0"/>
        <v>Sato</v>
      </c>
      <c r="X6" s="187" t="str">
        <f t="shared" si="1"/>
        <v>Junichi</v>
      </c>
    </row>
    <row r="7" spans="2:24" ht="18" customHeight="1" thickBot="1">
      <c r="B7" s="477"/>
      <c r="C7" s="285" t="s">
        <v>69</v>
      </c>
      <c r="D7" s="291" t="s">
        <v>198</v>
      </c>
      <c r="E7" s="56" t="str" cm="1">
        <f t="array" ref="E7">_xlfn.XLOOKUP($C7&amp;$D7,$W$4:$W$50&amp;$X$4:$X$50,T$4:T$50)</f>
        <v>HI-LEX CONTROLS INC.</v>
      </c>
      <c r="F7" s="210" t="str" cm="1">
        <f t="array" ref="F7">_xlfn.XLOOKUP($C7&amp;$D7,$W$4:$W$50&amp;$X$4:$X$50,U$4:U$50)</f>
        <v>Green</v>
      </c>
      <c r="G7" s="210" t="str" cm="1">
        <f t="array" ref="G7">_xlfn.XLOOKUP($C7&amp;$D7,$W$4:$W$50&amp;$X$4:$X$50,V$4:V$50)</f>
        <v>Guest</v>
      </c>
      <c r="H7" s="207"/>
      <c r="I7" s="482"/>
      <c r="J7" s="302" t="s">
        <v>76</v>
      </c>
      <c r="K7" s="316" t="s">
        <v>77</v>
      </c>
      <c r="L7" s="98" t="str" cm="1">
        <f t="array" ref="L7">_xlfn.XLOOKUP($J7&amp;$K7,$W$4:$W$50&amp;$X$4:$X$50,T$4:T$50)</f>
        <v>CHIYODA INTEGRE OF AMERICA, INC.</v>
      </c>
      <c r="M7" s="213" t="str" cm="1">
        <f t="array" ref="M7">_xlfn.XLOOKUP($J7&amp;$K7,$W$4:$W$50&amp;$X$4:$X$50,U$4:U$50)</f>
        <v>Gold</v>
      </c>
      <c r="N7" s="213" t="str" cm="1">
        <f t="array" ref="N7">_xlfn.XLOOKUP($J7&amp;$K7,$W$4:$W$50&amp;$X$4:$X$50,V$4:V$50)</f>
        <v>Guest</v>
      </c>
      <c r="O7" s="50"/>
      <c r="P7" s="47"/>
      <c r="Q7" s="47"/>
      <c r="R7" s="184">
        <v>2</v>
      </c>
      <c r="S7" s="74" t="s">
        <v>223</v>
      </c>
      <c r="T7" s="73" t="s">
        <v>113</v>
      </c>
      <c r="U7" s="185" t="s">
        <v>43</v>
      </c>
      <c r="V7" s="186" t="s">
        <v>45</v>
      </c>
      <c r="W7" s="187" t="str">
        <f t="shared" si="0"/>
        <v>Cindy</v>
      </c>
      <c r="X7" s="187" t="str">
        <f t="shared" si="1"/>
        <v>Lan</v>
      </c>
    </row>
    <row r="8" spans="2:24" ht="18" customHeight="1">
      <c r="B8" s="51">
        <v>2</v>
      </c>
      <c r="C8" s="281" t="s">
        <v>71</v>
      </c>
      <c r="D8" s="292" t="s">
        <v>72</v>
      </c>
      <c r="E8" s="62" t="str" cm="1">
        <f t="array" ref="E8">_xlfn.XLOOKUP($C8&amp;$D8,$W$4:$W$50&amp;$X$4:$X$50,T$4:T$50)</f>
        <v>STT USA, INC.</v>
      </c>
      <c r="F8" s="202" t="str" cm="1">
        <f t="array" ref="F8">_xlfn.XLOOKUP($C8&amp;$D8,$W$4:$W$50&amp;$X$4:$X$50,U$4:U$50)</f>
        <v>Gold</v>
      </c>
      <c r="G8" s="202" cm="1">
        <f t="array" ref="G8">_xlfn.XLOOKUP($C8&amp;$D8,$W$4:$W$50&amp;$X$4:$X$50,V$4:V$50)</f>
        <v>23</v>
      </c>
      <c r="H8" s="214"/>
      <c r="I8" s="51">
        <v>7</v>
      </c>
      <c r="J8" s="292" t="s">
        <v>69</v>
      </c>
      <c r="K8" s="317" t="s">
        <v>70</v>
      </c>
      <c r="L8" s="200" t="str" cm="1">
        <f t="array" ref="L8">_xlfn.XLOOKUP($J8&amp;$K8,$W$4:$W$50&amp;$X$4:$X$50,T$4:T$50)</f>
        <v>BDO USA LLP</v>
      </c>
      <c r="M8" s="201" t="str" cm="1">
        <f t="array" ref="M8">_xlfn.XLOOKUP($J8&amp;$K8,$W$4:$W$50&amp;$X$4:$X$50,U$4:U$50)</f>
        <v>Gold</v>
      </c>
      <c r="N8" s="201" cm="1">
        <f t="array" ref="N8">_xlfn.XLOOKUP($J8&amp;$K8,$W$4:$W$50&amp;$X$4:$X$50,V$4:V$50)</f>
        <v>14</v>
      </c>
      <c r="O8" s="215"/>
      <c r="P8" s="47"/>
      <c r="Q8" s="47"/>
      <c r="R8" s="184">
        <v>2</v>
      </c>
      <c r="S8" s="74" t="s">
        <v>145</v>
      </c>
      <c r="T8" s="44" t="s">
        <v>63</v>
      </c>
      <c r="U8" s="183" t="s">
        <v>40</v>
      </c>
      <c r="V8" s="190">
        <v>23</v>
      </c>
      <c r="W8" s="187" t="str">
        <f t="shared" si="0"/>
        <v>Mori</v>
      </c>
      <c r="X8" s="187" t="str">
        <f t="shared" si="1"/>
        <v>Shigetaka</v>
      </c>
    </row>
    <row r="9" spans="2:24" ht="18" customHeight="1">
      <c r="B9" s="475">
        <v>0.42638888888888887</v>
      </c>
      <c r="C9" s="274" t="s">
        <v>200</v>
      </c>
      <c r="D9" s="289" t="s">
        <v>75</v>
      </c>
      <c r="E9" s="198" t="str" cm="1">
        <f t="array" ref="E9">_xlfn.XLOOKUP($C9&amp;$D9,$W$4:$W$50&amp;$X$4:$X$50,T$4:T$50)</f>
        <v>IDEMITSU CHEMICALS USA</v>
      </c>
      <c r="F9" s="203" t="str" cm="1">
        <f t="array" ref="F9">_xlfn.XLOOKUP($C9&amp;$D9,$W$4:$W$50&amp;$X$4:$X$50,U$4:U$50)</f>
        <v>Gold</v>
      </c>
      <c r="G9" s="203" cm="1">
        <f t="array" ref="G9">_xlfn.XLOOKUP($C9&amp;$D9,$W$4:$W$50&amp;$X$4:$X$50,V$4:V$50)</f>
        <v>19</v>
      </c>
      <c r="H9" s="46"/>
      <c r="I9" s="479">
        <v>0.45416666666666666</v>
      </c>
      <c r="J9" s="303" t="s">
        <v>0</v>
      </c>
      <c r="K9" s="318" t="s">
        <v>1</v>
      </c>
      <c r="L9" s="199" t="str" cm="1">
        <f t="array" ref="L9">_xlfn.XLOOKUP($J9&amp;$K9,$W$4:$W$50&amp;$X$4:$X$50,T$4:T$50)</f>
        <v>INDIVIDUAL</v>
      </c>
      <c r="M9" s="204" t="str" cm="1">
        <f t="array" ref="M9">_xlfn.XLOOKUP($J9&amp;$K9,$W$4:$W$50&amp;$X$4:$X$50,U$4:U$50)</f>
        <v>Blue</v>
      </c>
      <c r="N9" s="204" cm="1">
        <f t="array" ref="N9">_xlfn.XLOOKUP($J9&amp;$K9,$W$4:$W$50&amp;$X$4:$X$50,V$4:V$50)</f>
        <v>25</v>
      </c>
      <c r="O9" s="93"/>
      <c r="P9" s="47"/>
      <c r="Q9" s="47"/>
      <c r="R9" s="184">
        <v>2</v>
      </c>
      <c r="S9" s="74" t="s">
        <v>157</v>
      </c>
      <c r="T9" s="44" t="s">
        <v>222</v>
      </c>
      <c r="U9" s="185" t="s">
        <v>40</v>
      </c>
      <c r="V9" s="186">
        <v>30</v>
      </c>
      <c r="W9" s="187" t="str">
        <f t="shared" si="0"/>
        <v>Nakatsuka</v>
      </c>
      <c r="X9" s="187" t="str">
        <f t="shared" si="1"/>
        <v>Yoshihiro</v>
      </c>
    </row>
    <row r="10" spans="2:24" ht="18" customHeight="1">
      <c r="B10" s="475"/>
      <c r="C10" s="275" t="s">
        <v>248</v>
      </c>
      <c r="D10" s="293" t="s">
        <v>265</v>
      </c>
      <c r="E10" s="198" t="str" cm="1">
        <f t="array" ref="E10">_xlfn.XLOOKUP($C10&amp;$D10,$W$4:$W$50&amp;$X$4:$X$50,T$4:T$50)</f>
        <v>PANASONIC AUTOMOTIVE</v>
      </c>
      <c r="F10" s="203" t="str" cm="1">
        <f t="array" ref="F10">_xlfn.XLOOKUP($C10&amp;$D10,$W$4:$W$50&amp;$X$4:$X$50,U$4:U$50)</f>
        <v>Gold</v>
      </c>
      <c r="G10" s="203" cm="1">
        <f t="array" ref="G10">_xlfn.XLOOKUP($C10&amp;$D10,$W$4:$W$50&amp;$X$4:$X$50,V$4:V$50)</f>
        <v>30</v>
      </c>
      <c r="H10" s="59"/>
      <c r="I10" s="480"/>
      <c r="J10" s="300" t="s">
        <v>119</v>
      </c>
      <c r="K10" s="314" t="s">
        <v>120</v>
      </c>
      <c r="L10" s="199" t="str" cm="1">
        <f t="array" ref="L10">_xlfn.XLOOKUP($J10&amp;$K10,$W$4:$W$50&amp;$X$4:$X$50,T$4:T$50)</f>
        <v>ROHM SEMICONDUCTOR U.S.A.,LLC</v>
      </c>
      <c r="M10" s="204" t="str" cm="1">
        <f t="array" ref="M10">_xlfn.XLOOKUP($J10&amp;$K10,$W$4:$W$50&amp;$X$4:$X$50,U$4:U$50)</f>
        <v>Gold</v>
      </c>
      <c r="N10" s="204" cm="1">
        <f t="array" ref="N10">_xlfn.XLOOKUP($J10&amp;$K10,$W$4:$W$50&amp;$X$4:$X$50,V$4:V$50)</f>
        <v>33</v>
      </c>
      <c r="O10" s="93"/>
      <c r="P10" s="47"/>
      <c r="Q10" s="47"/>
      <c r="R10" s="184">
        <v>2</v>
      </c>
      <c r="S10" s="74" t="s">
        <v>202</v>
      </c>
      <c r="T10" s="44" t="s">
        <v>203</v>
      </c>
      <c r="U10" s="183" t="s">
        <v>40</v>
      </c>
      <c r="V10" s="185">
        <v>19</v>
      </c>
      <c r="W10" s="187" t="str">
        <f t="shared" si="0"/>
        <v>Wada</v>
      </c>
      <c r="X10" s="187" t="str">
        <f t="shared" si="1"/>
        <v>Toru</v>
      </c>
    </row>
    <row r="11" spans="2:24" ht="18" customHeight="1" thickBot="1">
      <c r="B11" s="478"/>
      <c r="C11" s="269" t="s">
        <v>266</v>
      </c>
      <c r="D11" s="294" t="s">
        <v>267</v>
      </c>
      <c r="E11" s="216" t="str" cm="1">
        <f t="array" ref="E11">_xlfn.XLOOKUP($C11&amp;$D11,$W$4:$W$50&amp;$X$4:$X$50,T$4:T$50)</f>
        <v>INDIVIDUAL</v>
      </c>
      <c r="F11" s="217" t="str" cm="1">
        <f t="array" ref="F11">_xlfn.XLOOKUP($C11&amp;$D11,$W$4:$W$50&amp;$X$4:$X$50,U$4:U$50)</f>
        <v>Green</v>
      </c>
      <c r="G11" s="217" t="str" cm="1">
        <f t="array" ref="G11">_xlfn.XLOOKUP($C11&amp;$D11,$W$4:$W$50&amp;$X$4:$X$50,V$4:V$50)</f>
        <v>New-1</v>
      </c>
      <c r="H11" s="208"/>
      <c r="I11" s="481"/>
      <c r="J11" s="304" t="s">
        <v>364</v>
      </c>
      <c r="K11" s="319" t="s">
        <v>365</v>
      </c>
      <c r="L11" s="218" t="str" cm="1">
        <f t="array" ref="L11">_xlfn.XLOOKUP($J11&amp;$K11,$W$4:$W$50&amp;$X$4:$X$50,T$4:T$50)</f>
        <v>ALPHA TECHNOLOGY CORPORATION</v>
      </c>
      <c r="M11" s="219" t="str" cm="1">
        <f t="array" ref="M11">_xlfn.XLOOKUP($J11&amp;$K11,$W$4:$W$50&amp;$X$4:$X$50,U$4:U$50)</f>
        <v>Gold</v>
      </c>
      <c r="N11" s="219" t="str" cm="1">
        <f t="array" ref="N11">_xlfn.XLOOKUP($J11&amp;$K11,$W$4:$W$50&amp;$X$4:$X$50,V$4:V$50)</f>
        <v>New-1</v>
      </c>
      <c r="O11" s="220"/>
      <c r="P11" s="47"/>
      <c r="Q11" s="47"/>
      <c r="R11" s="184">
        <v>3</v>
      </c>
      <c r="S11" s="74" t="s">
        <v>214</v>
      </c>
      <c r="T11" s="44" t="s">
        <v>215</v>
      </c>
      <c r="U11" s="186" t="s">
        <v>44</v>
      </c>
      <c r="V11" s="186">
        <v>17</v>
      </c>
      <c r="W11" s="187" t="str">
        <f t="shared" si="0"/>
        <v>Endo</v>
      </c>
      <c r="X11" s="187" t="str">
        <f t="shared" si="1"/>
        <v>Makoto</v>
      </c>
    </row>
    <row r="12" spans="2:24" ht="18" customHeight="1">
      <c r="B12" s="52">
        <v>3</v>
      </c>
      <c r="C12" s="288" t="s">
        <v>74</v>
      </c>
      <c r="D12" s="295" t="s">
        <v>75</v>
      </c>
      <c r="E12" s="53" t="str" cm="1">
        <f t="array" ref="E12">_xlfn.XLOOKUP($C12&amp;$D12,$W$4:$W$50&amp;$X$4:$X$50,T$4:T$50)</f>
        <v>NIDEC MACHINE TOOL AMERICA LLC</v>
      </c>
      <c r="F12" s="209" t="str" cm="1">
        <f t="array" ref="F12">_xlfn.XLOOKUP($C12&amp;$D12,$W$4:$W$50&amp;$X$4:$X$50,U$4:U$50)</f>
        <v>Gold</v>
      </c>
      <c r="G12" s="209" cm="1">
        <f t="array" ref="G12">_xlfn.XLOOKUP($C12&amp;$D12,$W$4:$W$50&amp;$X$4:$X$50,V$4:V$50)</f>
        <v>12</v>
      </c>
      <c r="H12" s="222"/>
      <c r="I12" s="52">
        <v>8</v>
      </c>
      <c r="J12" s="308" t="s">
        <v>2</v>
      </c>
      <c r="K12" s="324" t="s">
        <v>3</v>
      </c>
      <c r="L12" s="211" t="str" cm="1">
        <f t="array" ref="L12">_xlfn.XLOOKUP($J12&amp;$K12,$W$4:$W$50&amp;$X$4:$X$50,T$4:T$50)</f>
        <v>INDIVIDUAL</v>
      </c>
      <c r="M12" s="212" t="str" cm="1">
        <f t="array" ref="M12">_xlfn.XLOOKUP($J12&amp;$K12,$W$4:$W$50&amp;$X$4:$X$50,U$4:U$50)</f>
        <v>Blue</v>
      </c>
      <c r="N12" s="212" cm="1">
        <f t="array" ref="N12">_xlfn.XLOOKUP($J12&amp;$K12,$W$4:$W$50&amp;$X$4:$X$50,V$4:V$50)</f>
        <v>10</v>
      </c>
      <c r="O12" s="58"/>
      <c r="P12" s="47"/>
      <c r="Q12" s="47"/>
      <c r="R12" s="184">
        <v>3</v>
      </c>
      <c r="S12" s="74" t="s">
        <v>137</v>
      </c>
      <c r="T12" s="44" t="s">
        <v>113</v>
      </c>
      <c r="U12" s="185" t="s">
        <v>43</v>
      </c>
      <c r="V12" s="190">
        <v>25</v>
      </c>
      <c r="W12" s="187" t="str">
        <f t="shared" si="0"/>
        <v>Nagai</v>
      </c>
      <c r="X12" s="187" t="str">
        <f t="shared" si="1"/>
        <v>Candy</v>
      </c>
    </row>
    <row r="13" spans="2:24" ht="18" customHeight="1">
      <c r="B13" s="475">
        <v>0.43194444444444446</v>
      </c>
      <c r="C13" s="296" t="s">
        <v>362</v>
      </c>
      <c r="D13" s="299" t="s">
        <v>363</v>
      </c>
      <c r="E13" s="198" t="str" cm="1">
        <f t="array" ref="E13">_xlfn.XLOOKUP($C13&amp;$D13,$W$4:$W$50&amp;$X$4:$X$50,T$4:T$50)</f>
        <v>TOYODA GOSEI NORTH AMERICA CORPORATION</v>
      </c>
      <c r="F13" s="203" t="str" cm="1">
        <f t="array" ref="F13">_xlfn.XLOOKUP($C13&amp;$D13,$W$4:$W$50&amp;$X$4:$X$50,U$4:U$50)</f>
        <v>Blue</v>
      </c>
      <c r="G13" s="203" cm="1">
        <f t="array" ref="G13">_xlfn.XLOOKUP($C13&amp;$D13,$W$4:$W$50&amp;$X$4:$X$50,V$4:V$50)</f>
        <v>17</v>
      </c>
      <c r="H13" s="59"/>
      <c r="I13" s="475">
        <v>0.4597222222222222</v>
      </c>
      <c r="J13" s="309" t="s">
        <v>91</v>
      </c>
      <c r="K13" s="325" t="s">
        <v>92</v>
      </c>
      <c r="L13" s="199" t="str" cm="1">
        <f t="array" ref="L13">_xlfn.XLOOKUP($J13&amp;$K13,$W$4:$W$50&amp;$X$4:$X$50,T$4:T$50)</f>
        <v>INDIVIDUAL</v>
      </c>
      <c r="M13" s="204" t="str" cm="1">
        <f t="array" ref="M13">_xlfn.XLOOKUP($J13&amp;$K13,$W$4:$W$50&amp;$X$4:$X$50,U$4:U$50)</f>
        <v>White</v>
      </c>
      <c r="N13" s="204" cm="1">
        <f t="array" ref="N13">_xlfn.XLOOKUP($J13&amp;$K13,$W$4:$W$50&amp;$X$4:$X$50,V$4:V$50)</f>
        <v>22</v>
      </c>
      <c r="O13" s="61"/>
      <c r="P13" s="47"/>
      <c r="Q13" s="47"/>
      <c r="R13" s="184">
        <v>3</v>
      </c>
      <c r="S13" s="74" t="s">
        <v>142</v>
      </c>
      <c r="T13" s="44" t="s">
        <v>143</v>
      </c>
      <c r="U13" s="185" t="s">
        <v>40</v>
      </c>
      <c r="V13" s="183">
        <v>12</v>
      </c>
      <c r="W13" s="187" t="str">
        <f t="shared" si="0"/>
        <v>Yuzawa</v>
      </c>
      <c r="X13" s="187" t="str">
        <f t="shared" si="1"/>
        <v>Toru</v>
      </c>
    </row>
    <row r="14" spans="2:24" ht="18" customHeight="1">
      <c r="B14" s="476"/>
      <c r="C14" s="268" t="s">
        <v>4</v>
      </c>
      <c r="D14" s="280" t="s">
        <v>5</v>
      </c>
      <c r="E14" s="198" t="str" cm="1">
        <f t="array" ref="E14">_xlfn.XLOOKUP($C14&amp;$D14,$W$4:$W$50&amp;$X$4:$X$50,T$4:T$50)</f>
        <v>INDIVIDUAL</v>
      </c>
      <c r="F14" s="203" t="str" cm="1">
        <f t="array" ref="F14">_xlfn.XLOOKUP($C14&amp;$D14,$W$4:$W$50&amp;$X$4:$X$50,U$4:U$50)</f>
        <v>Green</v>
      </c>
      <c r="G14" s="203" cm="1">
        <f t="array" ref="G14">_xlfn.XLOOKUP($C14&amp;$D14,$W$4:$W$50&amp;$X$4:$X$50,V$4:V$50)</f>
        <v>25</v>
      </c>
      <c r="H14" s="59"/>
      <c r="I14" s="476"/>
      <c r="J14" s="301" t="s">
        <v>80</v>
      </c>
      <c r="K14" s="315" t="s">
        <v>81</v>
      </c>
      <c r="L14" s="199" t="str" cm="1">
        <f t="array" ref="L14">_xlfn.XLOOKUP($J14&amp;$K14,$W$4:$W$50&amp;$X$4:$X$50,T$4:T$50)</f>
        <v>ROHM SEMICONDUCTOR U.S.A.,LLC</v>
      </c>
      <c r="M14" s="204" t="str" cm="1">
        <f t="array" ref="M14">_xlfn.XLOOKUP($J14&amp;$K14,$W$4:$W$50&amp;$X$4:$X$50,U$4:U$50)</f>
        <v>Gold</v>
      </c>
      <c r="N14" s="204" cm="1">
        <f t="array" ref="N14">_xlfn.XLOOKUP($J14&amp;$K14,$W$4:$W$50&amp;$X$4:$X$50,V$4:V$50)</f>
        <v>25</v>
      </c>
      <c r="O14" s="46"/>
      <c r="P14" s="47"/>
      <c r="Q14" s="47"/>
      <c r="R14" s="184">
        <v>4</v>
      </c>
      <c r="S14" s="74" t="s">
        <v>263</v>
      </c>
      <c r="T14" s="49" t="s">
        <v>113</v>
      </c>
      <c r="U14" s="183" t="s">
        <v>44</v>
      </c>
      <c r="V14" s="190">
        <v>19</v>
      </c>
      <c r="W14" s="187" t="str">
        <f t="shared" si="0"/>
        <v>Maehata</v>
      </c>
      <c r="X14" s="187" t="str">
        <f t="shared" si="1"/>
        <v>Harutoshi</v>
      </c>
    </row>
    <row r="15" spans="2:24" ht="18" customHeight="1" thickBot="1">
      <c r="B15" s="477"/>
      <c r="C15" s="282" t="s">
        <v>251</v>
      </c>
      <c r="D15" s="283" t="s">
        <v>252</v>
      </c>
      <c r="E15" s="56" t="str" cm="1">
        <f t="array" ref="E15">_xlfn.XLOOKUP($C15&amp;$D15,$W$4:$W$50&amp;$X$4:$X$50,T$4:T$50)</f>
        <v>OROTEX CORPORATION</v>
      </c>
      <c r="F15" s="210" t="str" cm="1">
        <f t="array" ref="F15">_xlfn.XLOOKUP($C15&amp;$D15,$W$4:$W$50&amp;$X$4:$X$50,U$4:U$50)</f>
        <v>Gold</v>
      </c>
      <c r="G15" s="210" t="str" cm="1">
        <f t="array" ref="G15">_xlfn.XLOOKUP($C15&amp;$D15,$W$4:$W$50&amp;$X$4:$X$50,V$4:V$50)</f>
        <v>Guest</v>
      </c>
      <c r="H15" s="223"/>
      <c r="I15" s="477"/>
      <c r="J15" s="313" t="s">
        <v>268</v>
      </c>
      <c r="K15" s="321" t="s">
        <v>269</v>
      </c>
      <c r="L15" s="98" t="str" cm="1">
        <f t="array" ref="L15">_xlfn.XLOOKUP($J15&amp;$K15,$W$4:$W$50&amp;$X$4:$X$50,T$4:T$50)</f>
        <v>TACHI-S ENGINEERING U.S.A., INC.</v>
      </c>
      <c r="M15" s="213" t="str" cm="1">
        <f t="array" ref="M15">_xlfn.XLOOKUP($J15&amp;$K15,$W$4:$W$50&amp;$X$4:$X$50,U$4:U$50)</f>
        <v>Gold</v>
      </c>
      <c r="N15" s="213" t="str" cm="1">
        <f t="array" ref="N15">_xlfn.XLOOKUP($J15&amp;$K15,$W$4:$W$50&amp;$X$4:$X$50,V$4:V$50)</f>
        <v>New-2</v>
      </c>
      <c r="O15" s="207"/>
      <c r="P15" s="47"/>
      <c r="Q15" s="47"/>
      <c r="R15" s="184">
        <v>4</v>
      </c>
      <c r="S15" s="74" t="s">
        <v>150</v>
      </c>
      <c r="T15" s="49" t="s">
        <v>123</v>
      </c>
      <c r="U15" s="186" t="s">
        <v>40</v>
      </c>
      <c r="V15" s="183">
        <v>8</v>
      </c>
      <c r="W15" s="187" t="str">
        <f t="shared" si="0"/>
        <v>Mizusawa</v>
      </c>
      <c r="X15" s="187" t="str">
        <f t="shared" si="1"/>
        <v>Hank</v>
      </c>
    </row>
    <row r="16" spans="2:24" ht="18" customHeight="1">
      <c r="B16" s="51">
        <v>4</v>
      </c>
      <c r="C16" s="277" t="s">
        <v>17</v>
      </c>
      <c r="D16" s="270" t="s">
        <v>122</v>
      </c>
      <c r="E16" s="62" t="str" cm="1">
        <f t="array" ref="E16">_xlfn.XLOOKUP($C16&amp;$D16,$W$4:$W$50&amp;$X$4:$X$50,T$4:T$50)</f>
        <v>NISSAN NORTH AMERICA, INC.</v>
      </c>
      <c r="F16" s="202" t="str" cm="1">
        <f t="array" ref="F16">_xlfn.XLOOKUP($C16&amp;$D16,$W$4:$W$50&amp;$X$4:$X$50,U$4:U$50)</f>
        <v>Gold</v>
      </c>
      <c r="G16" s="202" cm="1">
        <f t="array" ref="G16">_xlfn.XLOOKUP($C16&amp;$D16,$W$4:$W$50&amp;$X$4:$X$50,V$4:V$50)</f>
        <v>8</v>
      </c>
      <c r="H16" s="221"/>
      <c r="I16" s="51">
        <v>9</v>
      </c>
      <c r="J16" s="292" t="s">
        <v>41</v>
      </c>
      <c r="K16" s="317" t="s">
        <v>42</v>
      </c>
      <c r="L16" s="200" t="str" cm="1">
        <f t="array" ref="L16">_xlfn.XLOOKUP($J16&amp;$K16,$W$4:$W$50&amp;$X$4:$X$50,T$4:T$50)</f>
        <v>CELANESE CORPORATION</v>
      </c>
      <c r="M16" s="201" t="str" cm="1">
        <f t="array" ref="M16">_xlfn.XLOOKUP($J16&amp;$K16,$W$4:$W$50&amp;$X$4:$X$50,U$4:U$50)</f>
        <v>Blue</v>
      </c>
      <c r="N16" s="201" cm="1">
        <f t="array" ref="N16">_xlfn.XLOOKUP($J16&amp;$K16,$W$4:$W$50&amp;$X$4:$X$50,V$4:V$50)</f>
        <v>13</v>
      </c>
      <c r="O16" s="55"/>
      <c r="P16" s="47"/>
      <c r="Q16" s="47"/>
      <c r="R16" s="184">
        <v>4</v>
      </c>
      <c r="S16" s="74" t="s">
        <v>201</v>
      </c>
      <c r="T16" s="44" t="s">
        <v>113</v>
      </c>
      <c r="U16" s="183" t="s">
        <v>43</v>
      </c>
      <c r="V16" s="190">
        <v>32</v>
      </c>
      <c r="W16" s="187" t="str">
        <f t="shared" si="0"/>
        <v>Yuzawa</v>
      </c>
      <c r="X16" s="187" t="str">
        <f t="shared" si="1"/>
        <v>Miki</v>
      </c>
    </row>
    <row r="17" spans="2:24" ht="18" customHeight="1">
      <c r="B17" s="475">
        <v>0.4375</v>
      </c>
      <c r="C17" s="274" t="s">
        <v>68</v>
      </c>
      <c r="D17" s="267" t="s">
        <v>60</v>
      </c>
      <c r="E17" s="198" t="str" cm="1">
        <f t="array" ref="E17">_xlfn.XLOOKUP($C17&amp;$D17,$W$4:$W$50&amp;$X$4:$X$50,T$4:T$50)</f>
        <v>INDIVIDUAL</v>
      </c>
      <c r="F17" s="203" t="str" cm="1">
        <f t="array" ref="F17">_xlfn.XLOOKUP($C17&amp;$D17,$W$4:$W$50&amp;$X$4:$X$50,U$4:U$50)</f>
        <v>Blue</v>
      </c>
      <c r="G17" s="203" cm="1">
        <f t="array" ref="G17">_xlfn.XLOOKUP($C17&amp;$D17,$W$4:$W$50&amp;$X$4:$X$50,V$4:V$50)</f>
        <v>19</v>
      </c>
      <c r="H17" s="59"/>
      <c r="I17" s="475">
        <v>0.46666666666666662</v>
      </c>
      <c r="J17" s="305" t="s">
        <v>124</v>
      </c>
      <c r="K17" s="322" t="s">
        <v>125</v>
      </c>
      <c r="L17" s="199" t="str" cm="1">
        <f t="array" ref="L17">_xlfn.XLOOKUP($J17&amp;$K17,$W$4:$W$50&amp;$X$4:$X$50,T$4:T$50)</f>
        <v>TEIJIN KASEI AMERICA, INC.</v>
      </c>
      <c r="M17" s="204" t="str" cm="1">
        <f t="array" ref="M17">_xlfn.XLOOKUP($J17&amp;$K17,$W$4:$W$50&amp;$X$4:$X$50,U$4:U$50)</f>
        <v>Gold</v>
      </c>
      <c r="N17" s="204" cm="1">
        <f t="array" ref="N17">_xlfn.XLOOKUP($J17&amp;$K17,$W$4:$W$50&amp;$X$4:$X$50,V$4:V$50)</f>
        <v>27</v>
      </c>
      <c r="O17" s="61"/>
      <c r="P17" s="47"/>
      <c r="Q17" s="47"/>
      <c r="R17" s="184">
        <v>5</v>
      </c>
      <c r="S17" s="74" t="s">
        <v>149</v>
      </c>
      <c r="T17" s="44" t="s">
        <v>117</v>
      </c>
      <c r="U17" s="185" t="s">
        <v>44</v>
      </c>
      <c r="V17" s="185">
        <v>9</v>
      </c>
      <c r="W17" s="187" t="str">
        <f t="shared" si="0"/>
        <v>Kamei</v>
      </c>
      <c r="X17" s="187" t="str">
        <f t="shared" si="1"/>
        <v>Yoshio</v>
      </c>
    </row>
    <row r="18" spans="2:24" ht="18" customHeight="1">
      <c r="B18" s="476"/>
      <c r="C18" s="286" t="s">
        <v>74</v>
      </c>
      <c r="D18" s="287" t="s">
        <v>198</v>
      </c>
      <c r="E18" s="198" t="str" cm="1">
        <f t="array" ref="E18">_xlfn.XLOOKUP($C18&amp;$D18,$W$4:$W$50&amp;$X$4:$X$50,T$4:T$50)</f>
        <v>INDIVIDUAL</v>
      </c>
      <c r="F18" s="203" t="str" cm="1">
        <f t="array" ref="F18">_xlfn.XLOOKUP($C18&amp;$D18,$W$4:$W$50&amp;$X$4:$X$50,U$4:U$50)</f>
        <v>Green</v>
      </c>
      <c r="G18" s="203" cm="1">
        <f t="array" ref="G18">_xlfn.XLOOKUP($C18&amp;$D18,$W$4:$W$50&amp;$X$4:$X$50,V$4:V$50)</f>
        <v>32</v>
      </c>
      <c r="H18" s="61"/>
      <c r="I18" s="476"/>
      <c r="J18" s="306" t="s">
        <v>270</v>
      </c>
      <c r="K18" s="323" t="s">
        <v>249</v>
      </c>
      <c r="L18" s="199" t="str" cm="1">
        <f t="array" ref="L18">_xlfn.XLOOKUP($J18&amp;$K18,$W$4:$W$50&amp;$X$4:$X$50,T$4:T$50)</f>
        <v>INDIVIDUAL</v>
      </c>
      <c r="M18" s="204" t="str" cm="1">
        <f t="array" ref="M18">_xlfn.XLOOKUP($J18&amp;$K18,$W$4:$W$50&amp;$X$4:$X$50,U$4:U$50)</f>
        <v>Green</v>
      </c>
      <c r="N18" s="204" cm="1">
        <f t="array" ref="N18">_xlfn.XLOOKUP($J18&amp;$K18,$W$4:$W$50&amp;$X$4:$X$50,V$4:V$50)</f>
        <v>32</v>
      </c>
      <c r="O18" s="46"/>
      <c r="P18" s="12"/>
      <c r="Q18" s="12"/>
      <c r="R18" s="184">
        <v>5</v>
      </c>
      <c r="S18" s="74" t="s">
        <v>219</v>
      </c>
      <c r="T18" s="44" t="s">
        <v>199</v>
      </c>
      <c r="U18" s="190" t="s">
        <v>40</v>
      </c>
      <c r="V18" s="185">
        <v>21</v>
      </c>
      <c r="W18" s="187" t="str">
        <f t="shared" si="0"/>
        <v>Kawabata</v>
      </c>
      <c r="X18" s="187" t="str">
        <f t="shared" si="1"/>
        <v>Toshio</v>
      </c>
    </row>
    <row r="19" spans="2:24" ht="18" customHeight="1" thickBot="1">
      <c r="B19" s="478"/>
      <c r="C19" s="285" t="s">
        <v>112</v>
      </c>
      <c r="D19" s="297" t="s">
        <v>253</v>
      </c>
      <c r="E19" s="216" t="str" cm="1">
        <f t="array" ref="E19">_xlfn.XLOOKUP($C19&amp;$D19,$W$4:$W$50&amp;$X$4:$X$50,T$4:T$50)</f>
        <v>MARKLINES NORTH AMERICA INCORPORATED</v>
      </c>
      <c r="F19" s="217" t="str" cm="1">
        <f t="array" ref="F19">_xlfn.XLOOKUP($C19&amp;$D19,$W$4:$W$50&amp;$X$4:$X$50,U$4:U$50)</f>
        <v>Gold</v>
      </c>
      <c r="G19" s="217" t="str" cm="1">
        <f t="array" ref="G19">_xlfn.XLOOKUP($C19&amp;$D19,$W$4:$W$50&amp;$X$4:$X$50,V$4:V$50)</f>
        <v>Guest</v>
      </c>
      <c r="H19" s="220"/>
      <c r="I19" s="478"/>
      <c r="J19" s="307" t="s">
        <v>204</v>
      </c>
      <c r="K19" s="307" t="s">
        <v>271</v>
      </c>
      <c r="L19" s="218" t="str" cm="1">
        <f t="array" ref="L19">_xlfn.XLOOKUP($J19&amp;$K19,$W$4:$W$50&amp;$X$4:$X$50,T$4:T$50)</f>
        <v>INDIVIDUAL</v>
      </c>
      <c r="M19" s="219" t="str" cm="1">
        <f t="array" ref="M19">_xlfn.XLOOKUP($J19&amp;$K19,$W$4:$W$50&amp;$X$4:$X$50,U$4:U$50)</f>
        <v>Gold</v>
      </c>
      <c r="N19" s="219" t="str" cm="1">
        <f t="array" ref="N19">_xlfn.XLOOKUP($J19&amp;$K19,$W$4:$W$50&amp;$X$4:$X$50,V$4:V$50)</f>
        <v>New-2</v>
      </c>
      <c r="O19" s="206"/>
      <c r="P19" s="12"/>
      <c r="Q19" s="12"/>
      <c r="R19" s="184">
        <v>5</v>
      </c>
      <c r="S19" s="74" t="s">
        <v>386</v>
      </c>
      <c r="T19" s="44" t="s">
        <v>114</v>
      </c>
      <c r="U19" s="183" t="s">
        <v>40</v>
      </c>
      <c r="V19" s="190">
        <v>30</v>
      </c>
      <c r="W19" s="187" t="str">
        <f t="shared" si="0"/>
        <v>Minamimoto</v>
      </c>
      <c r="X19" s="187" t="str">
        <f t="shared" si="1"/>
        <v>Yuki</v>
      </c>
    </row>
    <row r="20" spans="2:24" ht="18" customHeight="1">
      <c r="B20" s="52">
        <v>5</v>
      </c>
      <c r="C20" s="278" t="s">
        <v>94</v>
      </c>
      <c r="D20" s="271" t="s">
        <v>95</v>
      </c>
      <c r="E20" s="53" t="str" cm="1">
        <f t="array" ref="E20">_xlfn.XLOOKUP($C20&amp;$D20,$W$4:$W$50&amp;$X$4:$X$50,T$4:T$50)</f>
        <v>YAMATO TRANSPORT U.S.A., INC.</v>
      </c>
      <c r="F20" s="209" t="str" cm="1">
        <f t="array" ref="F20">_xlfn.XLOOKUP($C20&amp;$D20,$W$4:$W$50&amp;$X$4:$X$50,U$4:U$50)</f>
        <v>Blue</v>
      </c>
      <c r="G20" s="209" cm="1">
        <f t="array" ref="G20">_xlfn.XLOOKUP($C20&amp;$D20,$W$4:$W$50&amp;$X$4:$X$50,V$4:V$50)</f>
        <v>9</v>
      </c>
      <c r="H20" s="58"/>
      <c r="I20" s="52">
        <v>10</v>
      </c>
      <c r="J20" s="265" t="s">
        <v>34</v>
      </c>
      <c r="K20" s="249" t="s">
        <v>35</v>
      </c>
      <c r="L20" s="211" t="str" cm="1">
        <f t="array" ref="L20">_xlfn.XLOOKUP($J20&amp;$K20,$W$4:$W$50&amp;$X$4:$X$50,T$4:T$50)</f>
        <v>RYOSAN TECHNOLOGIES USA INC.</v>
      </c>
      <c r="M20" s="212" t="str" cm="1">
        <f t="array" ref="M20">_xlfn.XLOOKUP($J20&amp;$K20,$W$4:$W$50&amp;$X$4:$X$50,U$4:U$50)</f>
        <v>Gold</v>
      </c>
      <c r="N20" s="212" cm="1">
        <f t="array" ref="N20">_xlfn.XLOOKUP($J20&amp;$K20,$W$4:$W$50&amp;$X$4:$X$50,V$4:V$50)</f>
        <v>18</v>
      </c>
      <c r="O20" s="311"/>
      <c r="P20" s="12"/>
      <c r="Q20" s="12"/>
      <c r="R20" s="184">
        <v>6</v>
      </c>
      <c r="S20" s="74" t="s">
        <v>136</v>
      </c>
      <c r="T20" s="44" t="s">
        <v>62</v>
      </c>
      <c r="U20" s="183" t="s">
        <v>40</v>
      </c>
      <c r="V20" s="190">
        <v>24</v>
      </c>
      <c r="W20" s="187" t="str">
        <f t="shared" si="0"/>
        <v>Goto</v>
      </c>
      <c r="X20" s="187" t="str">
        <f t="shared" si="1"/>
        <v>Atsuhiko</v>
      </c>
    </row>
    <row r="21" spans="2:24" ht="18" customHeight="1">
      <c r="B21" s="475">
        <v>0.44305555555555554</v>
      </c>
      <c r="C21" s="279" t="s">
        <v>196</v>
      </c>
      <c r="D21" s="272" t="s">
        <v>197</v>
      </c>
      <c r="E21" s="198" t="str" cm="1">
        <f t="array" ref="E21">_xlfn.XLOOKUP($C21&amp;$D21,$W$4:$W$50&amp;$X$4:$X$50,T$4:T$50)</f>
        <v>DENSO TEN AMERICA LIMITED</v>
      </c>
      <c r="F21" s="203" t="str" cm="1">
        <f t="array" ref="F21">_xlfn.XLOOKUP($C21&amp;$D21,$W$4:$W$50&amp;$X$4:$X$50,U$4:U$50)</f>
        <v>Gold</v>
      </c>
      <c r="G21" s="203" cm="1">
        <f t="array" ref="G21">_xlfn.XLOOKUP($C21&amp;$D21,$W$4:$W$50&amp;$X$4:$X$50,V$4:V$50)</f>
        <v>21</v>
      </c>
      <c r="H21" s="59"/>
      <c r="I21" s="475">
        <v>0.47222222222222227</v>
      </c>
      <c r="J21" s="312" t="s">
        <v>78</v>
      </c>
      <c r="K21" s="320" t="s">
        <v>79</v>
      </c>
      <c r="L21" s="327" t="str" cm="1">
        <f t="array" ref="L21">_xlfn.XLOOKUP($J21&amp;$K21,$W$4:$W$50&amp;$X$4:$X$50,T$4:T$50)</f>
        <v>SUPER STROKE GOLF</v>
      </c>
      <c r="M21" s="328" t="str" cm="1">
        <f t="array" ref="M21">_xlfn.XLOOKUP($J21&amp;$K21,$W$4:$W$50&amp;$X$4:$X$50,U$4:U$50)</f>
        <v>Green</v>
      </c>
      <c r="N21" s="328" cm="1">
        <f t="array" ref="N21">_xlfn.XLOOKUP($J21&amp;$K21,$W$4:$W$50&amp;$X$4:$X$50,V$4:V$50)</f>
        <v>25</v>
      </c>
      <c r="O21" s="61"/>
      <c r="P21" s="12"/>
      <c r="Q21" s="12"/>
      <c r="R21" s="184">
        <v>6</v>
      </c>
      <c r="S21" s="74" t="s">
        <v>148</v>
      </c>
      <c r="T21" s="54" t="s">
        <v>61</v>
      </c>
      <c r="U21" s="183" t="s">
        <v>40</v>
      </c>
      <c r="V21" s="185">
        <v>33</v>
      </c>
      <c r="W21" s="187" t="str">
        <f t="shared" si="0"/>
        <v>Saito</v>
      </c>
      <c r="X21" s="187" t="str">
        <f t="shared" si="1"/>
        <v>Ikuma</v>
      </c>
    </row>
    <row r="22" spans="2:24" ht="18" customHeight="1">
      <c r="B22" s="476"/>
      <c r="C22" s="276" t="s">
        <v>384</v>
      </c>
      <c r="D22" s="298" t="s">
        <v>385</v>
      </c>
      <c r="E22" s="198" t="str" cm="1">
        <f t="array" ref="E22">_xlfn.XLOOKUP($C22&amp;$D22,$W$4:$W$50&amp;$X$4:$X$50,T$4:T$50)</f>
        <v>SANYO CORPORATION OF AMERICA</v>
      </c>
      <c r="F22" s="203" t="str" cm="1">
        <f t="array" ref="F22">_xlfn.XLOOKUP($C22&amp;$D22,$W$4:$W$50&amp;$X$4:$X$50,U$4:U$50)</f>
        <v>Gold</v>
      </c>
      <c r="G22" s="203" cm="1">
        <f t="array" ref="G22">_xlfn.XLOOKUP($C22&amp;$D22,$W$4:$W$50&amp;$X$4:$X$50,V$4:V$50)</f>
        <v>30</v>
      </c>
      <c r="H22" s="94"/>
      <c r="I22" s="476"/>
      <c r="J22" s="310" t="s">
        <v>173</v>
      </c>
      <c r="K22" s="326" t="s">
        <v>174</v>
      </c>
      <c r="L22" s="327" t="str" cm="1">
        <f t="array" ref="L22">_xlfn.XLOOKUP($J22&amp;$K22,$W$4:$W$50&amp;$X$4:$X$50,T$4:T$50)</f>
        <v>TEIJIN AUTOMOTIVE TECHNOLOGIES</v>
      </c>
      <c r="M22" s="328" t="str" cm="1">
        <f t="array" ref="M22">_xlfn.XLOOKUP($J22&amp;$K22,$W$4:$W$50&amp;$X$4:$X$50,U$4:U$50)</f>
        <v>Gold</v>
      </c>
      <c r="N22" s="328" cm="1">
        <f t="array" ref="N22">_xlfn.XLOOKUP($J22&amp;$K22,$W$4:$W$50&amp;$X$4:$X$50,V$4:V$50)</f>
        <v>27</v>
      </c>
      <c r="O22" s="61"/>
      <c r="P22" s="12"/>
      <c r="Q22" s="12"/>
      <c r="R22" s="184">
        <v>6</v>
      </c>
      <c r="S22" s="74" t="s">
        <v>153</v>
      </c>
      <c r="T22" s="49" t="s">
        <v>86</v>
      </c>
      <c r="U22" s="190" t="s">
        <v>43</v>
      </c>
      <c r="V22" s="190">
        <v>35</v>
      </c>
      <c r="W22" s="187" t="str">
        <f t="shared" si="0"/>
        <v>Sugawa</v>
      </c>
      <c r="X22" s="187" t="str">
        <f t="shared" si="1"/>
        <v>Masako</v>
      </c>
    </row>
    <row r="23" spans="2:24" ht="18" customHeight="1" thickBot="1">
      <c r="B23" s="477"/>
      <c r="C23" s="95" t="s">
        <v>250</v>
      </c>
      <c r="D23" s="57" t="s">
        <v>127</v>
      </c>
      <c r="E23" s="56" t="str" cm="1">
        <f t="array" ref="E23">_xlfn.XLOOKUP($C23&amp;$D23,$W$4:$W$50&amp;$X$4:$X$50,T$4:T$50)</f>
        <v>INDIVIDUAL</v>
      </c>
      <c r="F23" s="210" t="str" cm="1">
        <f t="array" ref="F23">_xlfn.XLOOKUP($C23&amp;$D23,$W$4:$W$50&amp;$X$4:$X$50,U$4:U$50)</f>
        <v>Gold</v>
      </c>
      <c r="G23" s="210" t="str" cm="1">
        <f t="array" ref="G23">_xlfn.XLOOKUP($C23&amp;$D23,$W$4:$W$50&amp;$X$4:$X$50,V$4:V$50)</f>
        <v>Guest</v>
      </c>
      <c r="H23" s="207"/>
      <c r="I23" s="477"/>
      <c r="J23" s="313" t="s">
        <v>366</v>
      </c>
      <c r="K23" s="321" t="s">
        <v>367</v>
      </c>
      <c r="L23" s="98" t="str" cm="1">
        <f t="array" ref="L23">_xlfn.XLOOKUP($J23&amp;$K23,$W$4:$W$50&amp;$X$4:$X$50,T$4:T$50)</f>
        <v>INDIVIDUAL</v>
      </c>
      <c r="M23" s="213" t="str" cm="1">
        <f t="array" ref="M23">_xlfn.XLOOKUP($J23&amp;$K23,$W$4:$W$50&amp;$X$4:$X$50,U$4:U$50)</f>
        <v>Gold</v>
      </c>
      <c r="N23" s="213" t="str" cm="1">
        <f t="array" ref="N23">_xlfn.XLOOKUP($J23&amp;$K23,$W$4:$W$50&amp;$X$4:$X$50,V$4:V$50)</f>
        <v>Guest</v>
      </c>
      <c r="O23" s="50"/>
      <c r="P23" s="12"/>
      <c r="Q23" s="12"/>
      <c r="R23" s="246">
        <v>7</v>
      </c>
      <c r="S23" s="74" t="s">
        <v>154</v>
      </c>
      <c r="T23" s="188" t="s">
        <v>113</v>
      </c>
      <c r="U23" s="189" t="s">
        <v>44</v>
      </c>
      <c r="V23" s="189">
        <v>25</v>
      </c>
      <c r="W23" s="187" t="str">
        <f t="shared" si="0"/>
        <v>Ichikawa</v>
      </c>
      <c r="X23" s="187" t="str">
        <f t="shared" si="1"/>
        <v>Yoji</v>
      </c>
    </row>
    <row r="24" spans="2:24" ht="18" customHeight="1">
      <c r="B24" s="64"/>
      <c r="C24" s="65"/>
      <c r="D24" s="65"/>
      <c r="E24" s="65"/>
      <c r="F24" s="66"/>
      <c r="I24" s="64"/>
      <c r="J24" s="67"/>
      <c r="K24" s="67"/>
      <c r="L24" s="67"/>
      <c r="M24" s="10"/>
      <c r="N24" s="10"/>
      <c r="O24" s="10"/>
      <c r="P24" s="12"/>
      <c r="Q24" s="12"/>
      <c r="R24" s="184">
        <v>7</v>
      </c>
      <c r="S24" s="74" t="s">
        <v>140</v>
      </c>
      <c r="T24" s="44" t="s">
        <v>118</v>
      </c>
      <c r="U24" s="186" t="s">
        <v>40</v>
      </c>
      <c r="V24" s="185">
        <v>33</v>
      </c>
      <c r="W24" s="187" t="str">
        <f t="shared" si="0"/>
        <v>Sakai</v>
      </c>
      <c r="X24" s="187" t="str">
        <f t="shared" si="1"/>
        <v>Tatsuya</v>
      </c>
    </row>
    <row r="25" spans="2:24" ht="18" customHeight="1">
      <c r="B25" s="333" t="s">
        <v>368</v>
      </c>
      <c r="C25" s="174"/>
      <c r="D25" s="174"/>
      <c r="E25" s="174"/>
      <c r="F25" s="175"/>
      <c r="G25" s="175"/>
      <c r="H25" s="175"/>
      <c r="I25" s="175"/>
      <c r="J25" s="175"/>
      <c r="K25" s="176"/>
      <c r="L25" s="176"/>
      <c r="M25" s="176"/>
      <c r="N25" s="176"/>
      <c r="O25" s="176"/>
      <c r="P25" s="176"/>
      <c r="Q25" s="176"/>
      <c r="R25" s="184">
        <v>7</v>
      </c>
      <c r="S25" s="74" t="s">
        <v>358</v>
      </c>
      <c r="T25" s="54" t="s">
        <v>359</v>
      </c>
      <c r="U25" s="183" t="s">
        <v>40</v>
      </c>
      <c r="V25" s="185" t="s">
        <v>45</v>
      </c>
      <c r="W25" s="187" t="str">
        <f t="shared" si="0"/>
        <v>Suzuki</v>
      </c>
      <c r="X25" s="187" t="str">
        <f t="shared" si="1"/>
        <v>Kenji</v>
      </c>
    </row>
    <row r="26" spans="2:24" ht="18" customHeight="1">
      <c r="B26" s="69" t="s">
        <v>369</v>
      </c>
      <c r="C26" s="176"/>
      <c r="D26" s="176"/>
      <c r="E26" s="176"/>
      <c r="F26" s="175"/>
      <c r="G26" s="175"/>
      <c r="H26" s="175"/>
      <c r="I26" s="175"/>
      <c r="J26" s="175"/>
      <c r="K26" s="176"/>
      <c r="L26" s="176"/>
      <c r="M26" s="176"/>
      <c r="N26" s="176"/>
      <c r="O26" s="176"/>
      <c r="P26" s="176"/>
      <c r="Q26" s="176"/>
      <c r="R26" s="184">
        <v>7</v>
      </c>
      <c r="S26" s="74" t="s">
        <v>147</v>
      </c>
      <c r="T26" s="44" t="s">
        <v>64</v>
      </c>
      <c r="U26" s="186" t="s">
        <v>40</v>
      </c>
      <c r="V26" s="329">
        <v>14</v>
      </c>
      <c r="W26" s="187" t="str">
        <f t="shared" si="0"/>
        <v>Yaoita</v>
      </c>
      <c r="X26" s="187" t="str">
        <f t="shared" si="1"/>
        <v>Tony</v>
      </c>
    </row>
    <row r="27" spans="2:24" ht="18" customHeight="1">
      <c r="B27" s="69" t="s">
        <v>370</v>
      </c>
      <c r="C27" s="176"/>
      <c r="D27" s="176"/>
      <c r="E27" s="176"/>
      <c r="F27" s="175"/>
      <c r="G27" s="177"/>
      <c r="H27" s="177"/>
      <c r="I27" s="178"/>
      <c r="J27" s="175"/>
      <c r="K27" s="176"/>
      <c r="L27" s="176"/>
      <c r="M27" s="176"/>
      <c r="N27" s="176"/>
      <c r="O27" s="176"/>
      <c r="P27" s="176"/>
      <c r="Q27" s="176"/>
      <c r="R27" s="184">
        <v>8</v>
      </c>
      <c r="S27" s="74" t="s">
        <v>139</v>
      </c>
      <c r="T27" s="74" t="s">
        <v>118</v>
      </c>
      <c r="U27" s="186" t="s">
        <v>40</v>
      </c>
      <c r="V27" s="186">
        <v>25</v>
      </c>
      <c r="W27" s="187" t="str">
        <f t="shared" si="0"/>
        <v>Hijima</v>
      </c>
      <c r="X27" s="187" t="str">
        <f t="shared" si="1"/>
        <v>Toshiaki</v>
      </c>
    </row>
    <row r="28" spans="2:24" ht="18" customHeight="1">
      <c r="B28" s="69" t="s">
        <v>371</v>
      </c>
      <c r="C28" s="176"/>
      <c r="D28" s="176"/>
      <c r="E28" s="176"/>
      <c r="F28" s="175"/>
      <c r="G28" s="177"/>
      <c r="H28" s="177"/>
      <c r="I28" s="175"/>
      <c r="J28" s="175"/>
      <c r="K28" s="176"/>
      <c r="L28" s="176"/>
      <c r="M28" s="176"/>
      <c r="N28" s="176"/>
      <c r="O28" s="176"/>
      <c r="P28" s="176"/>
      <c r="Q28" s="176"/>
      <c r="R28" s="246">
        <v>8</v>
      </c>
      <c r="S28" s="74" t="s">
        <v>216</v>
      </c>
      <c r="T28" s="188" t="s">
        <v>217</v>
      </c>
      <c r="U28" s="189" t="s">
        <v>40</v>
      </c>
      <c r="V28" s="189" t="s">
        <v>84</v>
      </c>
      <c r="W28" s="187" t="str">
        <f t="shared" si="0"/>
        <v>Hiruma</v>
      </c>
      <c r="X28" s="187" t="str">
        <f t="shared" si="1"/>
        <v>Masato</v>
      </c>
    </row>
    <row r="29" spans="2:24" ht="18" customHeight="1">
      <c r="B29" s="69" t="s">
        <v>128</v>
      </c>
      <c r="C29" s="176"/>
      <c r="D29" s="176"/>
      <c r="E29" s="176"/>
      <c r="F29" s="175"/>
      <c r="G29" s="177"/>
      <c r="H29" s="177"/>
      <c r="I29" s="175"/>
      <c r="J29" s="175"/>
      <c r="K29" s="176"/>
      <c r="L29" s="176"/>
      <c r="M29" s="176"/>
      <c r="N29" s="176"/>
      <c r="O29" s="176"/>
      <c r="P29" s="176"/>
      <c r="Q29" s="176"/>
      <c r="R29" s="184">
        <v>8</v>
      </c>
      <c r="S29" s="74" t="s">
        <v>156</v>
      </c>
      <c r="T29" s="54" t="s">
        <v>113</v>
      </c>
      <c r="U29" s="183" t="s">
        <v>85</v>
      </c>
      <c r="V29" s="186">
        <v>22</v>
      </c>
      <c r="W29" s="187" t="str">
        <f t="shared" si="0"/>
        <v>Kuwata</v>
      </c>
      <c r="X29" s="187" t="str">
        <f t="shared" si="1"/>
        <v>Akira</v>
      </c>
    </row>
    <row r="30" spans="2:24" ht="18" customHeight="1">
      <c r="B30" s="68" t="s">
        <v>372</v>
      </c>
      <c r="C30" s="176"/>
      <c r="D30" s="176"/>
      <c r="E30" s="176"/>
      <c r="F30" s="175"/>
      <c r="G30" s="177"/>
      <c r="H30" s="177"/>
      <c r="I30" s="175"/>
      <c r="J30" s="175"/>
      <c r="O30" s="176"/>
      <c r="P30" s="71"/>
      <c r="Q30" s="71"/>
      <c r="R30" s="184">
        <v>8</v>
      </c>
      <c r="S30" s="74" t="s">
        <v>152</v>
      </c>
      <c r="T30" s="44" t="s">
        <v>113</v>
      </c>
      <c r="U30" s="186" t="s">
        <v>44</v>
      </c>
      <c r="V30" s="183">
        <v>10</v>
      </c>
      <c r="W30" s="187" t="str">
        <f t="shared" si="0"/>
        <v>Morioka</v>
      </c>
      <c r="X30" s="187" t="str">
        <f t="shared" si="1"/>
        <v>Yasuhiro</v>
      </c>
    </row>
    <row r="31" spans="2:24" ht="18" customHeight="1">
      <c r="B31" s="68" t="s">
        <v>129</v>
      </c>
      <c r="C31" s="176"/>
      <c r="D31" s="176"/>
      <c r="E31" s="176"/>
      <c r="F31" s="175"/>
      <c r="G31" s="177"/>
      <c r="H31" s="177"/>
      <c r="I31" s="175"/>
      <c r="J31" s="175"/>
      <c r="P31" s="176"/>
      <c r="Q31" s="176"/>
      <c r="R31" s="184">
        <v>9</v>
      </c>
      <c r="S31" s="74" t="s">
        <v>213</v>
      </c>
      <c r="T31" s="44" t="s">
        <v>113</v>
      </c>
      <c r="U31" s="190" t="s">
        <v>40</v>
      </c>
      <c r="V31" s="183" t="s">
        <v>84</v>
      </c>
      <c r="W31" s="187" t="str">
        <f t="shared" si="0"/>
        <v>Ebihara</v>
      </c>
      <c r="X31" s="187" t="str">
        <f t="shared" si="1"/>
        <v>Tsuyoshi</v>
      </c>
    </row>
    <row r="32" spans="2:24" ht="18" customHeight="1">
      <c r="B32" s="68" t="s">
        <v>373</v>
      </c>
      <c r="C32" s="176"/>
      <c r="D32" s="176"/>
      <c r="E32" s="176"/>
      <c r="F32" s="175"/>
      <c r="G32" s="177"/>
      <c r="H32" s="177"/>
      <c r="I32" s="175"/>
      <c r="J32" s="175"/>
      <c r="K32" s="176"/>
      <c r="L32" s="176"/>
      <c r="M32" s="176"/>
      <c r="N32" s="176"/>
      <c r="P32" s="10"/>
      <c r="Q32" s="10"/>
      <c r="R32" s="184">
        <v>9</v>
      </c>
      <c r="S32" s="74" t="s">
        <v>144</v>
      </c>
      <c r="T32" s="44" t="s">
        <v>126</v>
      </c>
      <c r="U32" s="186" t="s">
        <v>40</v>
      </c>
      <c r="V32" s="185">
        <v>27</v>
      </c>
      <c r="W32" s="187" t="str">
        <f t="shared" si="0"/>
        <v>Fujimoto</v>
      </c>
      <c r="X32" s="187" t="str">
        <f t="shared" si="1"/>
        <v>Yasuyoshi</v>
      </c>
    </row>
    <row r="33" spans="2:27" ht="18" customHeight="1">
      <c r="B33" s="68" t="s">
        <v>374</v>
      </c>
      <c r="C33" s="176"/>
      <c r="D33" s="176"/>
      <c r="E33" s="176"/>
      <c r="F33" s="175"/>
      <c r="G33" s="177"/>
      <c r="H33" s="177"/>
      <c r="I33" s="175"/>
      <c r="J33" s="175"/>
      <c r="K33" s="176"/>
      <c r="L33" s="176"/>
      <c r="M33" s="176"/>
      <c r="N33" s="176"/>
      <c r="O33" s="176"/>
      <c r="P33" s="10"/>
      <c r="Q33" s="10"/>
      <c r="R33" s="184">
        <v>9</v>
      </c>
      <c r="S33" s="74" t="s">
        <v>141</v>
      </c>
      <c r="T33" s="54" t="s">
        <v>121</v>
      </c>
      <c r="U33" s="185" t="s">
        <v>44</v>
      </c>
      <c r="V33" s="190">
        <v>13</v>
      </c>
      <c r="W33" s="187" t="str">
        <f t="shared" si="0"/>
        <v>Shinozuka</v>
      </c>
      <c r="X33" s="187" t="str">
        <f t="shared" si="1"/>
        <v>Kevin</v>
      </c>
    </row>
    <row r="34" spans="2:27" ht="18" customHeight="1">
      <c r="B34" s="68" t="s">
        <v>130</v>
      </c>
      <c r="C34" s="176"/>
      <c r="D34" s="176"/>
      <c r="E34" s="176"/>
      <c r="F34" s="175"/>
      <c r="G34" s="177"/>
      <c r="H34" s="177"/>
      <c r="I34" s="175"/>
      <c r="J34" s="175"/>
      <c r="K34" s="176"/>
      <c r="L34" s="176"/>
      <c r="M34" s="176"/>
      <c r="N34" s="176"/>
      <c r="O34" s="176"/>
      <c r="P34" s="10"/>
      <c r="Q34" s="10"/>
      <c r="R34" s="191">
        <v>9</v>
      </c>
      <c r="S34" s="192" t="s">
        <v>151</v>
      </c>
      <c r="T34" s="171" t="s">
        <v>113</v>
      </c>
      <c r="U34" s="193" t="s">
        <v>43</v>
      </c>
      <c r="V34" s="196">
        <v>32</v>
      </c>
      <c r="W34" s="187" t="str">
        <f t="shared" si="0"/>
        <v>Yoshioka</v>
      </c>
      <c r="X34" s="187" t="str">
        <f t="shared" si="1"/>
        <v>Hiroko</v>
      </c>
    </row>
    <row r="35" spans="2:27" ht="18" customHeight="1">
      <c r="B35" s="68" t="s">
        <v>175</v>
      </c>
      <c r="C35" s="176"/>
      <c r="D35" s="176"/>
      <c r="E35" s="176"/>
      <c r="F35" s="175"/>
      <c r="G35" s="177"/>
      <c r="H35" s="177"/>
      <c r="I35" s="175"/>
      <c r="J35" s="175"/>
      <c r="K35" s="176"/>
      <c r="L35" s="176"/>
      <c r="M35" s="176"/>
      <c r="N35" s="176"/>
      <c r="O35" s="176"/>
      <c r="R35" s="191">
        <v>10</v>
      </c>
      <c r="S35" s="192" t="s">
        <v>155</v>
      </c>
      <c r="T35" s="171" t="s">
        <v>218</v>
      </c>
      <c r="U35" s="194" t="s">
        <v>43</v>
      </c>
      <c r="V35" s="194">
        <v>25</v>
      </c>
      <c r="W35" s="187" t="str">
        <f t="shared" si="0"/>
        <v>Ishikawa</v>
      </c>
      <c r="X35" s="187" t="str">
        <f t="shared" si="1"/>
        <v>Yoko</v>
      </c>
    </row>
    <row r="36" spans="2:27" ht="18" customHeight="1">
      <c r="B36" s="68" t="s">
        <v>375</v>
      </c>
      <c r="C36" s="176"/>
      <c r="D36" s="176"/>
      <c r="E36" s="176"/>
      <c r="F36" s="175"/>
      <c r="G36" s="177"/>
      <c r="H36" s="177"/>
      <c r="I36" s="175"/>
      <c r="J36" s="175"/>
      <c r="K36" s="176"/>
      <c r="L36" s="176"/>
      <c r="M36" s="176"/>
      <c r="N36" s="176"/>
      <c r="O36" s="176"/>
      <c r="R36" s="191">
        <v>10</v>
      </c>
      <c r="S36" s="192" t="s">
        <v>146</v>
      </c>
      <c r="T36" s="171" t="s">
        <v>110</v>
      </c>
      <c r="U36" s="197" t="s">
        <v>40</v>
      </c>
      <c r="V36" s="195">
        <v>18</v>
      </c>
      <c r="W36" s="187" t="str">
        <f t="shared" si="0"/>
        <v>Kato</v>
      </c>
      <c r="X36" s="187" t="str">
        <f t="shared" si="1"/>
        <v>Seiya</v>
      </c>
    </row>
    <row r="37" spans="2:27" ht="18" customHeight="1">
      <c r="B37" s="68" t="s">
        <v>131</v>
      </c>
      <c r="C37" s="176"/>
      <c r="D37" s="176"/>
      <c r="E37" s="176"/>
      <c r="F37" s="175"/>
      <c r="G37" s="177"/>
      <c r="H37" s="177"/>
      <c r="I37" s="175"/>
      <c r="J37" s="175"/>
      <c r="O37" s="176"/>
      <c r="R37" s="191">
        <v>10</v>
      </c>
      <c r="S37" s="192" t="s">
        <v>220</v>
      </c>
      <c r="T37" s="180" t="s">
        <v>221</v>
      </c>
      <c r="U37" s="193" t="s">
        <v>40</v>
      </c>
      <c r="V37" s="194">
        <v>27</v>
      </c>
      <c r="W37" s="187" t="str">
        <f t="shared" ref="W37" si="2">LEFT(S37, FIND(" ", S37)-1)</f>
        <v>Nakamoto</v>
      </c>
      <c r="X37" s="187" t="str">
        <f t="shared" ref="X37" si="3">RIGHT(S37, LEN(S37)-FIND(" ", S37))</f>
        <v>Daishiro</v>
      </c>
    </row>
    <row r="38" spans="2:27" ht="18" customHeight="1">
      <c r="B38" s="68" t="s">
        <v>376</v>
      </c>
      <c r="C38" s="176"/>
      <c r="D38" s="176"/>
      <c r="E38" s="176"/>
      <c r="F38" s="175"/>
      <c r="G38" s="177"/>
      <c r="H38" s="177"/>
      <c r="I38" s="175"/>
      <c r="J38" s="179"/>
      <c r="O38" s="176"/>
      <c r="P38" s="10"/>
      <c r="Q38" s="10"/>
      <c r="R38" s="250"/>
      <c r="S38" s="254"/>
      <c r="T38" s="248"/>
      <c r="U38" s="256"/>
      <c r="V38" s="255"/>
      <c r="W38" s="251"/>
      <c r="X38" s="251"/>
    </row>
    <row r="39" spans="2:27" ht="18" customHeight="1">
      <c r="B39" s="68" t="s">
        <v>132</v>
      </c>
      <c r="C39" s="176"/>
      <c r="D39" s="176"/>
      <c r="E39" s="176"/>
      <c r="F39" s="175"/>
      <c r="G39" s="177"/>
      <c r="H39" s="177"/>
      <c r="I39" s="175"/>
      <c r="J39" s="179"/>
      <c r="P39" s="10"/>
      <c r="Q39" s="10"/>
      <c r="AA39" s="47" t="str">
        <f t="shared" ref="AA39:AA40" si="4">Y39&amp;" "&amp;Z39</f>
        <v xml:space="preserve"> </v>
      </c>
    </row>
    <row r="40" spans="2:27" ht="17.25" customHeight="1">
      <c r="B40" s="68" t="s">
        <v>133</v>
      </c>
      <c r="Q40" s="10"/>
      <c r="AA40" s="47" t="str">
        <f t="shared" si="4"/>
        <v xml:space="preserve"> </v>
      </c>
    </row>
    <row r="41" spans="2:27" ht="17.25" customHeight="1">
      <c r="B41" s="68" t="s">
        <v>377</v>
      </c>
      <c r="Q41" s="10"/>
    </row>
    <row r="42" spans="2:27" ht="17.25" customHeight="1">
      <c r="B42" s="72" t="s">
        <v>378</v>
      </c>
      <c r="Q42" s="10"/>
      <c r="R42" s="245" t="s">
        <v>357</v>
      </c>
      <c r="W42"/>
      <c r="X42"/>
    </row>
    <row r="43" spans="2:27" ht="17.25" customHeight="1">
      <c r="B43" s="70" t="s">
        <v>176</v>
      </c>
      <c r="Q43" s="10"/>
      <c r="R43" s="184">
        <v>6</v>
      </c>
      <c r="S43" s="74" t="s">
        <v>158</v>
      </c>
      <c r="T43" s="49" t="s">
        <v>61</v>
      </c>
      <c r="U43" s="190" t="s">
        <v>40</v>
      </c>
      <c r="V43" s="190" t="s">
        <v>256</v>
      </c>
      <c r="W43" s="187" t="str">
        <f t="shared" ref="W43:W47" si="5">LEFT(S43, FIND(" ", S43)-1)</f>
        <v>Sugimoto</v>
      </c>
      <c r="X43" s="187" t="str">
        <f t="shared" ref="X43:X47" si="6">RIGHT(S43, LEN(S43)-FIND(" ", S43))</f>
        <v>Satoshi</v>
      </c>
    </row>
    <row r="44" spans="2:27" ht="17" customHeight="1">
      <c r="R44" s="184">
        <v>1</v>
      </c>
      <c r="S44" s="74" t="s">
        <v>237</v>
      </c>
      <c r="T44" s="49" t="s">
        <v>254</v>
      </c>
      <c r="U44" s="185" t="s">
        <v>43</v>
      </c>
      <c r="V44" s="190" t="s">
        <v>256</v>
      </c>
      <c r="W44" s="187" t="str">
        <f t="shared" si="5"/>
        <v>Yaoita</v>
      </c>
      <c r="X44" s="187" t="str">
        <f t="shared" si="6"/>
        <v>Miki</v>
      </c>
    </row>
    <row r="45" spans="2:27" ht="17" customHeight="1">
      <c r="R45" s="246">
        <v>5</v>
      </c>
      <c r="S45" s="74" t="s">
        <v>351</v>
      </c>
      <c r="T45" s="188" t="s">
        <v>113</v>
      </c>
      <c r="U45" s="189" t="s">
        <v>40</v>
      </c>
      <c r="V45" s="189" t="s">
        <v>256</v>
      </c>
      <c r="W45" s="187" t="str">
        <f t="shared" si="5"/>
        <v>Hirakawa</v>
      </c>
      <c r="X45" s="187" t="str">
        <f t="shared" si="6"/>
        <v>Hiroyuki</v>
      </c>
    </row>
    <row r="46" spans="2:27" ht="17" customHeight="1">
      <c r="R46" s="191">
        <v>3</v>
      </c>
      <c r="S46" s="192" t="s">
        <v>238</v>
      </c>
      <c r="T46" s="171" t="s">
        <v>255</v>
      </c>
      <c r="U46" s="194" t="s">
        <v>40</v>
      </c>
      <c r="V46" s="194" t="s">
        <v>256</v>
      </c>
      <c r="W46" s="187" t="str">
        <f t="shared" si="5"/>
        <v>Iida</v>
      </c>
      <c r="X46" s="187" t="str">
        <f t="shared" si="6"/>
        <v>Takuji</v>
      </c>
    </row>
    <row r="47" spans="2:27" ht="17" customHeight="1">
      <c r="R47" s="250">
        <v>4</v>
      </c>
      <c r="S47" s="257" t="s">
        <v>264</v>
      </c>
      <c r="T47" s="247" t="s">
        <v>257</v>
      </c>
      <c r="U47" s="255" t="s">
        <v>40</v>
      </c>
      <c r="V47" s="258" t="s">
        <v>256</v>
      </c>
      <c r="W47" s="251" t="str">
        <f t="shared" si="5"/>
        <v>Yoshida</v>
      </c>
      <c r="X47" s="251" t="str">
        <f t="shared" si="6"/>
        <v>Takekiyo</v>
      </c>
    </row>
    <row r="48" spans="2:27" ht="17" customHeight="1">
      <c r="R48" s="250">
        <v>10</v>
      </c>
      <c r="S48" s="254" t="s">
        <v>361</v>
      </c>
      <c r="T48" s="254" t="s">
        <v>113</v>
      </c>
      <c r="U48" s="252" t="s">
        <v>40</v>
      </c>
      <c r="V48" s="258" t="s">
        <v>256</v>
      </c>
      <c r="W48" s="251" t="str">
        <f t="shared" ref="W48" si="7">LEFT(S48, FIND(" ", S48)-1)</f>
        <v>Kojima</v>
      </c>
      <c r="X48" s="251" t="str">
        <f t="shared" ref="X48" si="8">RIGHT(S48, LEN(S48)-FIND(" ", S48))</f>
        <v>Masahiko</v>
      </c>
    </row>
  </sheetData>
  <sortState xmlns:xlrd2="http://schemas.microsoft.com/office/spreadsheetml/2017/richdata2" ref="R4:V36">
    <sortCondition ref="R4:R36"/>
  </sortState>
  <mergeCells count="14">
    <mergeCell ref="B5:B7"/>
    <mergeCell ref="I5:I7"/>
    <mergeCell ref="B2:H2"/>
    <mergeCell ref="I2:O2"/>
    <mergeCell ref="C3:D3"/>
    <mergeCell ref="J3:K3"/>
    <mergeCell ref="B21:B23"/>
    <mergeCell ref="I21:I23"/>
    <mergeCell ref="B9:B11"/>
    <mergeCell ref="I9:I11"/>
    <mergeCell ref="B13:B15"/>
    <mergeCell ref="I13:I15"/>
    <mergeCell ref="B17:B19"/>
    <mergeCell ref="I17:I19"/>
  </mergeCells>
  <phoneticPr fontId="59"/>
  <pageMargins left="0.51181102362204722" right="0.23622047244094491" top="0.23622047244094491" bottom="0.23622047244094491" header="0.31496062992125984" footer="0.31496062992125984"/>
  <pageSetup scale="6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77BE7-FC34-45F9-8156-B05713BB9849}">
  <dimension ref="B1:J53"/>
  <sheetViews>
    <sheetView zoomScale="110" zoomScaleNormal="110" workbookViewId="0">
      <selection activeCell="B4" sqref="B4"/>
    </sheetView>
  </sheetViews>
  <sheetFormatPr defaultRowHeight="13"/>
  <cols>
    <col min="1" max="1" width="2.81640625" style="226" customWidth="1"/>
    <col min="2" max="2" width="17" style="226" customWidth="1"/>
    <col min="3" max="3" width="9.36328125" style="226" customWidth="1"/>
    <col min="4" max="5" width="17" style="226" customWidth="1"/>
    <col min="6" max="6" width="2.81640625" style="226" customWidth="1"/>
    <col min="7" max="7" width="17" style="226" customWidth="1"/>
    <col min="8" max="8" width="9.36328125" style="226" customWidth="1"/>
    <col min="9" max="10" width="17" style="226" customWidth="1"/>
    <col min="11" max="16384" width="8.7265625" style="226"/>
  </cols>
  <sheetData>
    <row r="1" spans="2:10" ht="15" customHeight="1"/>
    <row r="2" spans="2:10" ht="20" customHeight="1">
      <c r="B2" s="492" t="s">
        <v>274</v>
      </c>
      <c r="C2" s="493"/>
      <c r="D2" s="493"/>
      <c r="E2" s="493"/>
      <c r="F2" s="494"/>
      <c r="G2" s="494"/>
      <c r="H2" s="494"/>
      <c r="I2" s="494"/>
    </row>
    <row r="3" spans="2:10" ht="15" customHeight="1">
      <c r="B3" s="227"/>
      <c r="C3" s="228"/>
      <c r="D3" s="228"/>
      <c r="E3" s="228"/>
      <c r="F3" s="229"/>
      <c r="G3" s="229"/>
      <c r="H3" s="229"/>
      <c r="I3" s="229"/>
    </row>
    <row r="4" spans="2:10" ht="15" customHeight="1" thickBot="1">
      <c r="B4" s="230" t="s">
        <v>275</v>
      </c>
      <c r="G4" s="230" t="s">
        <v>276</v>
      </c>
    </row>
    <row r="5" spans="2:10" ht="15" customHeight="1">
      <c r="B5" s="495"/>
      <c r="C5" s="496"/>
      <c r="D5" s="501" t="s">
        <v>277</v>
      </c>
      <c r="E5" s="502"/>
      <c r="G5" s="495"/>
      <c r="H5" s="496"/>
      <c r="I5" s="501" t="s">
        <v>277</v>
      </c>
      <c r="J5" s="502"/>
    </row>
    <row r="6" spans="2:10" ht="15" customHeight="1">
      <c r="B6" s="497"/>
      <c r="C6" s="498"/>
      <c r="D6" s="231" t="s">
        <v>278</v>
      </c>
      <c r="E6" s="232" t="s">
        <v>279</v>
      </c>
      <c r="G6" s="497"/>
      <c r="H6" s="498"/>
      <c r="I6" s="231" t="s">
        <v>278</v>
      </c>
      <c r="J6" s="233" t="s">
        <v>279</v>
      </c>
    </row>
    <row r="7" spans="2:10" ht="15" customHeight="1">
      <c r="B7" s="499"/>
      <c r="C7" s="500"/>
      <c r="D7" s="234" t="s">
        <v>280</v>
      </c>
      <c r="E7" s="232" t="s">
        <v>281</v>
      </c>
      <c r="G7" s="499"/>
      <c r="H7" s="500"/>
      <c r="I7" s="234" t="s">
        <v>282</v>
      </c>
      <c r="J7" s="232" t="s">
        <v>283</v>
      </c>
    </row>
    <row r="8" spans="2:10" ht="15" customHeight="1">
      <c r="B8" s="490" t="s">
        <v>284</v>
      </c>
      <c r="C8" s="491"/>
      <c r="D8" s="234" t="s">
        <v>285</v>
      </c>
      <c r="E8" s="232" t="s">
        <v>285</v>
      </c>
      <c r="G8" s="490" t="s">
        <v>284</v>
      </c>
      <c r="H8" s="491"/>
      <c r="I8" s="234" t="s">
        <v>285</v>
      </c>
      <c r="J8" s="232" t="s">
        <v>285</v>
      </c>
    </row>
    <row r="9" spans="2:10" ht="15" customHeight="1">
      <c r="B9" s="490" t="s">
        <v>286</v>
      </c>
      <c r="C9" s="491"/>
      <c r="D9" s="234" t="s">
        <v>287</v>
      </c>
      <c r="E9" s="232" t="s">
        <v>287</v>
      </c>
      <c r="G9" s="490" t="s">
        <v>286</v>
      </c>
      <c r="H9" s="491"/>
      <c r="I9" s="234" t="s">
        <v>287</v>
      </c>
      <c r="J9" s="232" t="s">
        <v>287</v>
      </c>
    </row>
    <row r="10" spans="2:10" ht="15" customHeight="1">
      <c r="B10" s="490" t="s">
        <v>288</v>
      </c>
      <c r="C10" s="491"/>
      <c r="D10" s="234" t="s">
        <v>289</v>
      </c>
      <c r="E10" s="232" t="s">
        <v>290</v>
      </c>
      <c r="G10" s="490" t="s">
        <v>288</v>
      </c>
      <c r="H10" s="491"/>
      <c r="I10" s="234" t="s">
        <v>289</v>
      </c>
      <c r="J10" s="232" t="s">
        <v>291</v>
      </c>
    </row>
    <row r="11" spans="2:10" ht="15" customHeight="1">
      <c r="B11" s="490" t="s">
        <v>292</v>
      </c>
      <c r="C11" s="491"/>
      <c r="D11" s="234" t="s">
        <v>293</v>
      </c>
      <c r="E11" s="232" t="s">
        <v>294</v>
      </c>
      <c r="G11" s="490" t="s">
        <v>292</v>
      </c>
      <c r="H11" s="491"/>
      <c r="I11" s="234" t="s">
        <v>293</v>
      </c>
      <c r="J11" s="232" t="s">
        <v>294</v>
      </c>
    </row>
    <row r="12" spans="2:10" ht="15" customHeight="1">
      <c r="B12" s="490" t="s">
        <v>295</v>
      </c>
      <c r="C12" s="491"/>
      <c r="D12" s="234" t="s">
        <v>296</v>
      </c>
      <c r="E12" s="232" t="s">
        <v>297</v>
      </c>
      <c r="G12" s="490" t="s">
        <v>295</v>
      </c>
      <c r="H12" s="491"/>
      <c r="I12" s="234" t="s">
        <v>296</v>
      </c>
      <c r="J12" s="232" t="s">
        <v>298</v>
      </c>
    </row>
    <row r="13" spans="2:10" ht="15" customHeight="1">
      <c r="B13" s="503" t="s">
        <v>299</v>
      </c>
      <c r="C13" s="234" t="s">
        <v>300</v>
      </c>
      <c r="D13" s="235">
        <v>0.42083333333333334</v>
      </c>
      <c r="E13" s="236">
        <v>0.44305555555555554</v>
      </c>
      <c r="G13" s="503" t="s">
        <v>299</v>
      </c>
      <c r="H13" s="234" t="s">
        <v>301</v>
      </c>
      <c r="I13" s="235">
        <v>0.42083333333333334</v>
      </c>
      <c r="J13" s="236">
        <v>0.44861111111111113</v>
      </c>
    </row>
    <row r="14" spans="2:10" ht="15" customHeight="1">
      <c r="B14" s="504"/>
      <c r="C14" s="234" t="s">
        <v>302</v>
      </c>
      <c r="D14" s="235">
        <v>0.42638888888888887</v>
      </c>
      <c r="E14" s="236">
        <v>0.44861111111111113</v>
      </c>
      <c r="G14" s="504"/>
      <c r="H14" s="234" t="s">
        <v>303</v>
      </c>
      <c r="I14" s="235">
        <v>0.42638888888888887</v>
      </c>
      <c r="J14" s="236">
        <v>0.45416666666666666</v>
      </c>
    </row>
    <row r="15" spans="2:10" ht="15" customHeight="1">
      <c r="B15" s="504"/>
      <c r="C15" s="234" t="s">
        <v>304</v>
      </c>
      <c r="D15" s="235">
        <v>0.43194444444444446</v>
      </c>
      <c r="E15" s="236">
        <v>0.45416666666666666</v>
      </c>
      <c r="G15" s="504"/>
      <c r="H15" s="234" t="s">
        <v>305</v>
      </c>
      <c r="I15" s="235">
        <v>0.43194444444444446</v>
      </c>
      <c r="J15" s="237">
        <v>0.4597222222222222</v>
      </c>
    </row>
    <row r="16" spans="2:10" ht="15" customHeight="1">
      <c r="B16" s="504"/>
      <c r="C16" s="234" t="s">
        <v>306</v>
      </c>
      <c r="D16" s="235">
        <v>0.4375</v>
      </c>
      <c r="E16" s="237">
        <v>0.4597222222222222</v>
      </c>
      <c r="G16" s="504"/>
      <c r="H16" s="234" t="s">
        <v>307</v>
      </c>
      <c r="I16" s="235">
        <v>0.4375</v>
      </c>
      <c r="J16" s="237">
        <v>0.46527777777777779</v>
      </c>
    </row>
    <row r="17" spans="2:10" ht="15" customHeight="1">
      <c r="B17" s="238"/>
      <c r="C17" s="239"/>
      <c r="D17" s="240"/>
      <c r="E17" s="241"/>
      <c r="G17" s="238"/>
      <c r="H17" s="234" t="s">
        <v>308</v>
      </c>
      <c r="I17" s="235">
        <v>0.44305555555555554</v>
      </c>
      <c r="J17" s="241"/>
    </row>
    <row r="18" spans="2:10" ht="15" customHeight="1" thickBot="1">
      <c r="B18" s="505" t="s">
        <v>309</v>
      </c>
      <c r="C18" s="506"/>
      <c r="D18" s="507" t="s">
        <v>310</v>
      </c>
      <c r="E18" s="508"/>
      <c r="G18" s="505" t="s">
        <v>309</v>
      </c>
      <c r="H18" s="506"/>
      <c r="I18" s="507" t="s">
        <v>311</v>
      </c>
      <c r="J18" s="508"/>
    </row>
    <row r="19" spans="2:10" ht="15" customHeight="1"/>
    <row r="20" spans="2:10" ht="15" customHeight="1" thickBot="1">
      <c r="B20" s="242" t="s">
        <v>312</v>
      </c>
      <c r="C20" s="243"/>
      <c r="D20" s="243"/>
      <c r="E20" s="243"/>
      <c r="G20" s="230" t="s">
        <v>313</v>
      </c>
    </row>
    <row r="21" spans="2:10" ht="15" customHeight="1">
      <c r="B21" s="495"/>
      <c r="C21" s="496"/>
      <c r="D21" s="501" t="s">
        <v>277</v>
      </c>
      <c r="E21" s="502"/>
      <c r="G21" s="495"/>
      <c r="H21" s="496"/>
      <c r="I21" s="501" t="s">
        <v>277</v>
      </c>
      <c r="J21" s="502"/>
    </row>
    <row r="22" spans="2:10" ht="15" customHeight="1">
      <c r="B22" s="497"/>
      <c r="C22" s="498"/>
      <c r="D22" s="231" t="s">
        <v>278</v>
      </c>
      <c r="E22" s="233" t="s">
        <v>279</v>
      </c>
      <c r="G22" s="497"/>
      <c r="H22" s="498"/>
      <c r="I22" s="231" t="s">
        <v>278</v>
      </c>
      <c r="J22" s="233" t="s">
        <v>279</v>
      </c>
    </row>
    <row r="23" spans="2:10" ht="15" customHeight="1">
      <c r="B23" s="499"/>
      <c r="C23" s="500"/>
      <c r="D23" s="234" t="s">
        <v>282</v>
      </c>
      <c r="E23" s="232" t="s">
        <v>314</v>
      </c>
      <c r="G23" s="499"/>
      <c r="H23" s="500"/>
      <c r="I23" s="234" t="s">
        <v>315</v>
      </c>
      <c r="J23" s="232" t="s">
        <v>316</v>
      </c>
    </row>
    <row r="24" spans="2:10" ht="15" customHeight="1">
      <c r="B24" s="490" t="s">
        <v>284</v>
      </c>
      <c r="C24" s="491"/>
      <c r="D24" s="234" t="s">
        <v>285</v>
      </c>
      <c r="E24" s="232" t="s">
        <v>285</v>
      </c>
      <c r="G24" s="490" t="s">
        <v>284</v>
      </c>
      <c r="H24" s="491"/>
      <c r="I24" s="234" t="s">
        <v>285</v>
      </c>
      <c r="J24" s="232" t="s">
        <v>285</v>
      </c>
    </row>
    <row r="25" spans="2:10">
      <c r="B25" s="490" t="s">
        <v>286</v>
      </c>
      <c r="C25" s="491"/>
      <c r="D25" s="234" t="s">
        <v>287</v>
      </c>
      <c r="E25" s="232" t="s">
        <v>287</v>
      </c>
      <c r="G25" s="490" t="s">
        <v>286</v>
      </c>
      <c r="H25" s="491"/>
      <c r="I25" s="234" t="s">
        <v>287</v>
      </c>
      <c r="J25" s="232" t="s">
        <v>287</v>
      </c>
    </row>
    <row r="26" spans="2:10">
      <c r="B26" s="490" t="s">
        <v>288</v>
      </c>
      <c r="C26" s="491"/>
      <c r="D26" s="234" t="s">
        <v>289</v>
      </c>
      <c r="E26" s="232" t="s">
        <v>291</v>
      </c>
      <c r="G26" s="490" t="s">
        <v>288</v>
      </c>
      <c r="H26" s="491"/>
      <c r="I26" s="234" t="s">
        <v>289</v>
      </c>
      <c r="J26" s="232" t="s">
        <v>317</v>
      </c>
    </row>
    <row r="27" spans="2:10">
      <c r="B27" s="490" t="s">
        <v>292</v>
      </c>
      <c r="C27" s="491"/>
      <c r="D27" s="234" t="s">
        <v>293</v>
      </c>
      <c r="E27" s="232" t="s">
        <v>318</v>
      </c>
      <c r="G27" s="490" t="s">
        <v>292</v>
      </c>
      <c r="H27" s="491"/>
      <c r="I27" s="234" t="s">
        <v>293</v>
      </c>
      <c r="J27" s="232" t="s">
        <v>319</v>
      </c>
    </row>
    <row r="28" spans="2:10">
      <c r="B28" s="490" t="s">
        <v>295</v>
      </c>
      <c r="C28" s="491"/>
      <c r="D28" s="234" t="s">
        <v>296</v>
      </c>
      <c r="E28" s="232" t="s">
        <v>298</v>
      </c>
      <c r="G28" s="490" t="s">
        <v>295</v>
      </c>
      <c r="H28" s="491"/>
      <c r="I28" s="234" t="s">
        <v>296</v>
      </c>
      <c r="J28" s="232" t="s">
        <v>320</v>
      </c>
    </row>
    <row r="29" spans="2:10">
      <c r="B29" s="503" t="s">
        <v>299</v>
      </c>
      <c r="C29" s="234" t="s">
        <v>301</v>
      </c>
      <c r="D29" s="235">
        <v>0.42083333333333334</v>
      </c>
      <c r="E29" s="236">
        <v>0.44861111111111113</v>
      </c>
      <c r="G29" s="503" t="s">
        <v>299</v>
      </c>
      <c r="H29" s="234" t="s">
        <v>321</v>
      </c>
      <c r="I29" s="235">
        <v>0.42083333333333334</v>
      </c>
      <c r="J29" s="236">
        <v>0.45416666666666666</v>
      </c>
    </row>
    <row r="30" spans="2:10">
      <c r="B30" s="504"/>
      <c r="C30" s="234" t="s">
        <v>303</v>
      </c>
      <c r="D30" s="235">
        <v>0.42638888888888887</v>
      </c>
      <c r="E30" s="236">
        <v>0.45416666666666666</v>
      </c>
      <c r="G30" s="504"/>
      <c r="H30" s="234" t="s">
        <v>322</v>
      </c>
      <c r="I30" s="235">
        <v>0.42638888888888887</v>
      </c>
      <c r="J30" s="237">
        <v>0.4597222222222222</v>
      </c>
    </row>
    <row r="31" spans="2:10">
      <c r="B31" s="504"/>
      <c r="C31" s="234" t="s">
        <v>305</v>
      </c>
      <c r="D31" s="235">
        <v>0.43194444444444446</v>
      </c>
      <c r="E31" s="237">
        <v>0.4597222222222222</v>
      </c>
      <c r="G31" s="504"/>
      <c r="H31" s="234" t="s">
        <v>323</v>
      </c>
      <c r="I31" s="235">
        <v>0.43194444444444446</v>
      </c>
      <c r="J31" s="237">
        <v>0.46527777777777779</v>
      </c>
    </row>
    <row r="32" spans="2:10">
      <c r="B32" s="504"/>
      <c r="C32" s="234" t="s">
        <v>307</v>
      </c>
      <c r="D32" s="235">
        <v>0.4375</v>
      </c>
      <c r="E32" s="237">
        <v>0.46527777777777779</v>
      </c>
      <c r="G32" s="504"/>
      <c r="H32" s="234" t="s">
        <v>324</v>
      </c>
      <c r="I32" s="235">
        <v>0.4375</v>
      </c>
      <c r="J32" s="237">
        <v>0.47083333333333333</v>
      </c>
    </row>
    <row r="33" spans="2:10">
      <c r="B33" s="504"/>
      <c r="C33" s="234" t="s">
        <v>325</v>
      </c>
      <c r="D33" s="235">
        <v>0.44305555555555554</v>
      </c>
      <c r="E33" s="237">
        <v>0.47083333333333333</v>
      </c>
      <c r="G33" s="504"/>
      <c r="H33" s="234" t="s">
        <v>326</v>
      </c>
      <c r="I33" s="235">
        <v>0.44305555555555554</v>
      </c>
      <c r="J33" s="236">
        <v>0.47638888888888886</v>
      </c>
    </row>
    <row r="34" spans="2:10">
      <c r="B34" s="504"/>
      <c r="C34" s="234"/>
      <c r="D34" s="235"/>
      <c r="E34" s="237"/>
      <c r="G34" s="504"/>
      <c r="H34" s="234" t="s">
        <v>327</v>
      </c>
      <c r="I34" s="236">
        <v>0.44861111111111113</v>
      </c>
      <c r="J34" s="236"/>
    </row>
    <row r="35" spans="2:10" ht="13.5" thickBot="1">
      <c r="B35" s="505" t="s">
        <v>309</v>
      </c>
      <c r="C35" s="506"/>
      <c r="D35" s="507" t="s">
        <v>328</v>
      </c>
      <c r="E35" s="508"/>
      <c r="G35" s="505" t="s">
        <v>309</v>
      </c>
      <c r="H35" s="506"/>
      <c r="I35" s="507" t="s">
        <v>329</v>
      </c>
      <c r="J35" s="508"/>
    </row>
    <row r="37" spans="2:10" ht="13.5" thickBot="1">
      <c r="B37" s="230" t="s">
        <v>330</v>
      </c>
      <c r="G37" s="230" t="s">
        <v>331</v>
      </c>
    </row>
    <row r="38" spans="2:10">
      <c r="B38" s="495"/>
      <c r="C38" s="496"/>
      <c r="D38" s="501" t="s">
        <v>277</v>
      </c>
      <c r="E38" s="502"/>
      <c r="G38" s="495"/>
      <c r="H38" s="496"/>
      <c r="I38" s="501" t="s">
        <v>277</v>
      </c>
      <c r="J38" s="502"/>
    </row>
    <row r="39" spans="2:10">
      <c r="B39" s="497"/>
      <c r="C39" s="498"/>
      <c r="D39" s="231" t="s">
        <v>278</v>
      </c>
      <c r="E39" s="233" t="s">
        <v>279</v>
      </c>
      <c r="G39" s="497"/>
      <c r="H39" s="498"/>
      <c r="I39" s="231" t="s">
        <v>278</v>
      </c>
      <c r="J39" s="233" t="s">
        <v>279</v>
      </c>
    </row>
    <row r="40" spans="2:10">
      <c r="B40" s="499"/>
      <c r="C40" s="500"/>
      <c r="D40" s="234" t="s">
        <v>332</v>
      </c>
      <c r="E40" s="232" t="s">
        <v>333</v>
      </c>
      <c r="G40" s="499"/>
      <c r="H40" s="500"/>
      <c r="I40" s="234" t="s">
        <v>334</v>
      </c>
      <c r="J40" s="232" t="s">
        <v>335</v>
      </c>
    </row>
    <row r="41" spans="2:10">
      <c r="B41" s="490" t="s">
        <v>284</v>
      </c>
      <c r="C41" s="491"/>
      <c r="D41" s="234" t="s">
        <v>285</v>
      </c>
      <c r="E41" s="232" t="s">
        <v>285</v>
      </c>
      <c r="G41" s="490" t="s">
        <v>284</v>
      </c>
      <c r="H41" s="491"/>
      <c r="I41" s="234" t="s">
        <v>285</v>
      </c>
      <c r="J41" s="232" t="s">
        <v>285</v>
      </c>
    </row>
    <row r="42" spans="2:10">
      <c r="B42" s="490" t="s">
        <v>286</v>
      </c>
      <c r="C42" s="491"/>
      <c r="D42" s="234" t="s">
        <v>287</v>
      </c>
      <c r="E42" s="232" t="s">
        <v>287</v>
      </c>
      <c r="G42" s="490" t="s">
        <v>286</v>
      </c>
      <c r="H42" s="491"/>
      <c r="I42" s="234" t="s">
        <v>287</v>
      </c>
      <c r="J42" s="232" t="s">
        <v>287</v>
      </c>
    </row>
    <row r="43" spans="2:10">
      <c r="B43" s="490" t="s">
        <v>288</v>
      </c>
      <c r="C43" s="491"/>
      <c r="D43" s="234" t="s">
        <v>336</v>
      </c>
      <c r="E43" s="232" t="s">
        <v>337</v>
      </c>
      <c r="G43" s="490" t="s">
        <v>288</v>
      </c>
      <c r="H43" s="491"/>
      <c r="I43" s="234" t="s">
        <v>336</v>
      </c>
      <c r="J43" s="232" t="s">
        <v>338</v>
      </c>
    </row>
    <row r="44" spans="2:10">
      <c r="B44" s="490" t="s">
        <v>292</v>
      </c>
      <c r="C44" s="491"/>
      <c r="D44" s="234" t="s">
        <v>293</v>
      </c>
      <c r="E44" s="232" t="s">
        <v>319</v>
      </c>
      <c r="G44" s="490" t="s">
        <v>292</v>
      </c>
      <c r="H44" s="491"/>
      <c r="I44" s="234" t="s">
        <v>293</v>
      </c>
      <c r="J44" s="232" t="s">
        <v>339</v>
      </c>
    </row>
    <row r="45" spans="2:10">
      <c r="B45" s="490" t="s">
        <v>295</v>
      </c>
      <c r="C45" s="491"/>
      <c r="D45" s="234" t="s">
        <v>296</v>
      </c>
      <c r="E45" s="232" t="s">
        <v>320</v>
      </c>
      <c r="G45" s="490" t="s">
        <v>295</v>
      </c>
      <c r="H45" s="491"/>
      <c r="I45" s="234" t="s">
        <v>296</v>
      </c>
      <c r="J45" s="232" t="s">
        <v>340</v>
      </c>
    </row>
    <row r="46" spans="2:10">
      <c r="B46" s="503" t="s">
        <v>299</v>
      </c>
      <c r="C46" s="234" t="s">
        <v>321</v>
      </c>
      <c r="D46" s="235">
        <v>0.42083333333333334</v>
      </c>
      <c r="E46" s="236">
        <v>0.45416666666666666</v>
      </c>
      <c r="G46" s="503" t="s">
        <v>299</v>
      </c>
      <c r="H46" s="234" t="s">
        <v>341</v>
      </c>
      <c r="I46" s="235">
        <v>0.42083333333333334</v>
      </c>
      <c r="J46" s="237">
        <v>0.4597222222222222</v>
      </c>
    </row>
    <row r="47" spans="2:10">
      <c r="B47" s="504"/>
      <c r="C47" s="234" t="s">
        <v>322</v>
      </c>
      <c r="D47" s="235">
        <v>0.42638888888888887</v>
      </c>
      <c r="E47" s="237">
        <v>0.4597222222222222</v>
      </c>
      <c r="G47" s="504"/>
      <c r="H47" s="234" t="s">
        <v>342</v>
      </c>
      <c r="I47" s="235">
        <v>0.42638888888888887</v>
      </c>
      <c r="J47" s="237">
        <v>0.46527777777777779</v>
      </c>
    </row>
    <row r="48" spans="2:10">
      <c r="B48" s="504"/>
      <c r="C48" s="234" t="s">
        <v>323</v>
      </c>
      <c r="D48" s="235">
        <v>0.43194444444444446</v>
      </c>
      <c r="E48" s="237">
        <v>0.46527777777777779</v>
      </c>
      <c r="G48" s="504"/>
      <c r="H48" s="234" t="s">
        <v>343</v>
      </c>
      <c r="I48" s="235">
        <v>0.43194444444444446</v>
      </c>
      <c r="J48" s="237">
        <v>0.47083333333333333</v>
      </c>
    </row>
    <row r="49" spans="2:10">
      <c r="B49" s="504"/>
      <c r="C49" s="234" t="s">
        <v>324</v>
      </c>
      <c r="D49" s="235">
        <v>0.4375</v>
      </c>
      <c r="E49" s="237">
        <v>0.47083333333333333</v>
      </c>
      <c r="G49" s="504"/>
      <c r="H49" s="234" t="s">
        <v>344</v>
      </c>
      <c r="I49" s="235">
        <v>0.4375</v>
      </c>
      <c r="J49" s="236">
        <v>0.47638888888888886</v>
      </c>
    </row>
    <row r="50" spans="2:10">
      <c r="B50" s="504"/>
      <c r="C50" s="234" t="s">
        <v>326</v>
      </c>
      <c r="D50" s="235">
        <v>0.44305555555555554</v>
      </c>
      <c r="E50" s="236">
        <v>0.47638888888888886</v>
      </c>
      <c r="G50" s="504"/>
      <c r="H50" s="234" t="s">
        <v>345</v>
      </c>
      <c r="I50" s="235">
        <v>0.44305555555555554</v>
      </c>
      <c r="J50" s="236">
        <v>0.48194444444444445</v>
      </c>
    </row>
    <row r="51" spans="2:10">
      <c r="B51" s="504"/>
      <c r="C51" s="234" t="s">
        <v>346</v>
      </c>
      <c r="D51" s="236">
        <v>0.44861111111111113</v>
      </c>
      <c r="E51" s="236">
        <v>0.48194444444444445</v>
      </c>
      <c r="G51" s="504"/>
      <c r="H51" s="234" t="s">
        <v>347</v>
      </c>
      <c r="I51" s="236">
        <v>0.44861111111111113</v>
      </c>
      <c r="J51" s="236">
        <v>0.48749999999999999</v>
      </c>
    </row>
    <row r="52" spans="2:10">
      <c r="B52" s="238"/>
      <c r="C52" s="234"/>
      <c r="D52" s="235"/>
      <c r="E52" s="236"/>
      <c r="G52" s="238"/>
      <c r="H52" s="234" t="s">
        <v>348</v>
      </c>
      <c r="I52" s="236">
        <v>0.45416666666666666</v>
      </c>
      <c r="J52" s="236"/>
    </row>
    <row r="53" spans="2:10" ht="13.5" thickBot="1">
      <c r="B53" s="505" t="s">
        <v>309</v>
      </c>
      <c r="C53" s="506"/>
      <c r="D53" s="507" t="s">
        <v>329</v>
      </c>
      <c r="E53" s="508"/>
      <c r="G53" s="505" t="s">
        <v>309</v>
      </c>
      <c r="H53" s="506"/>
      <c r="I53" s="507" t="s">
        <v>349</v>
      </c>
      <c r="J53" s="508"/>
    </row>
  </sheetData>
  <mergeCells count="61">
    <mergeCell ref="I53:J53"/>
    <mergeCell ref="B45:C45"/>
    <mergeCell ref="G45:H45"/>
    <mergeCell ref="B46:B51"/>
    <mergeCell ref="G46:G51"/>
    <mergeCell ref="B53:C53"/>
    <mergeCell ref="D53:E53"/>
    <mergeCell ref="G53:H53"/>
    <mergeCell ref="B42:C42"/>
    <mergeCell ref="G42:H42"/>
    <mergeCell ref="B43:C43"/>
    <mergeCell ref="G43:H43"/>
    <mergeCell ref="B44:C44"/>
    <mergeCell ref="G44:H44"/>
    <mergeCell ref="I35:J35"/>
    <mergeCell ref="B38:C40"/>
    <mergeCell ref="D38:E38"/>
    <mergeCell ref="G38:H40"/>
    <mergeCell ref="I38:J38"/>
    <mergeCell ref="B41:C41"/>
    <mergeCell ref="G41:H41"/>
    <mergeCell ref="B28:C28"/>
    <mergeCell ref="G28:H28"/>
    <mergeCell ref="B29:B34"/>
    <mergeCell ref="G29:G34"/>
    <mergeCell ref="B35:C35"/>
    <mergeCell ref="D35:E35"/>
    <mergeCell ref="G35:H35"/>
    <mergeCell ref="B25:C25"/>
    <mergeCell ref="G25:H25"/>
    <mergeCell ref="B26:C26"/>
    <mergeCell ref="G26:H26"/>
    <mergeCell ref="B27:C27"/>
    <mergeCell ref="G27:H27"/>
    <mergeCell ref="I18:J18"/>
    <mergeCell ref="B21:C23"/>
    <mergeCell ref="D21:E21"/>
    <mergeCell ref="G21:H23"/>
    <mergeCell ref="I21:J21"/>
    <mergeCell ref="B24:C24"/>
    <mergeCell ref="G24:H24"/>
    <mergeCell ref="B12:C12"/>
    <mergeCell ref="G12:H12"/>
    <mergeCell ref="B13:B16"/>
    <mergeCell ref="G13:G16"/>
    <mergeCell ref="B18:C18"/>
    <mergeCell ref="D18:E18"/>
    <mergeCell ref="G18:H18"/>
    <mergeCell ref="B9:C9"/>
    <mergeCell ref="G9:H9"/>
    <mergeCell ref="B10:C10"/>
    <mergeCell ref="G10:H10"/>
    <mergeCell ref="B11:C11"/>
    <mergeCell ref="G11:H11"/>
    <mergeCell ref="B8:C8"/>
    <mergeCell ref="G8:H8"/>
    <mergeCell ref="B2:I2"/>
    <mergeCell ref="B5:C7"/>
    <mergeCell ref="D5:E5"/>
    <mergeCell ref="G5:H7"/>
    <mergeCell ref="I5:J5"/>
  </mergeCells>
  <phoneticPr fontId="59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94CF9-F2ED-4887-B3E2-47EA1CF171C4}">
  <sheetPr>
    <pageSetUpPr fitToPage="1"/>
  </sheetPr>
  <dimension ref="A1:AF76"/>
  <sheetViews>
    <sheetView zoomScale="72" zoomScaleNormal="90" workbookViewId="0">
      <selection activeCell="I34" sqref="I34"/>
    </sheetView>
  </sheetViews>
  <sheetFormatPr defaultColWidth="9.08984375" defaultRowHeight="14"/>
  <cols>
    <col min="1" max="1" width="5.08984375" style="3" customWidth="1"/>
    <col min="2" max="2" width="5.7265625" style="3" bestFit="1" customWidth="1"/>
    <col min="3" max="3" width="8.6328125" style="8" customWidth="1"/>
    <col min="4" max="4" width="3.6328125" style="4" bestFit="1" customWidth="1"/>
    <col min="5" max="6" width="13.7265625" style="3" customWidth="1"/>
    <col min="7" max="7" width="52.90625" style="4" bestFit="1" customWidth="1"/>
    <col min="8" max="8" width="15.26953125" style="3" bestFit="1" customWidth="1"/>
    <col min="9" max="10" width="8.1796875" style="3" customWidth="1"/>
    <col min="11" max="11" width="8.1796875" style="25" customWidth="1"/>
    <col min="12" max="15" width="8.1796875" style="3" customWidth="1"/>
    <col min="16" max="16" width="7.81640625" style="3" customWidth="1"/>
    <col min="17" max="17" width="10.36328125" style="3" customWidth="1"/>
    <col min="18" max="18" width="9.453125" style="3" customWidth="1"/>
    <col min="19" max="19" width="8.54296875" style="3" customWidth="1"/>
    <col min="20" max="20" width="8.90625" style="3" customWidth="1"/>
    <col min="21" max="21" width="9.6328125" style="3" bestFit="1" customWidth="1"/>
    <col min="22" max="22" width="3" style="4" customWidth="1"/>
    <col min="23" max="23" width="16.36328125" style="4" customWidth="1"/>
    <col min="24" max="24" width="7.54296875" style="4" customWidth="1"/>
    <col min="25" max="25" width="49.08984375" style="4" bestFit="1" customWidth="1"/>
    <col min="26" max="26" width="15.90625" style="4" bestFit="1" customWidth="1"/>
    <col min="27" max="27" width="15.26953125" style="4" bestFit="1" customWidth="1"/>
    <col min="28" max="30" width="8.54296875" style="3" customWidth="1"/>
    <col min="31" max="32" width="8.54296875" style="4" customWidth="1"/>
    <col min="33" max="16384" width="9.08984375" style="4"/>
  </cols>
  <sheetData>
    <row r="1" spans="1:32" ht="30" customHeight="1">
      <c r="A1" s="411" t="s">
        <v>551</v>
      </c>
      <c r="B1" s="347"/>
      <c r="D1" s="7"/>
      <c r="E1" s="347"/>
      <c r="F1" s="347"/>
      <c r="P1" s="380" t="s">
        <v>448</v>
      </c>
      <c r="Q1" s="380" t="s">
        <v>448</v>
      </c>
      <c r="R1" s="366" t="s">
        <v>447</v>
      </c>
      <c r="W1" s="397" t="s">
        <v>478</v>
      </c>
    </row>
    <row r="2" spans="1:32" ht="62" customHeight="1">
      <c r="A2" s="28" t="s">
        <v>27</v>
      </c>
      <c r="B2" s="28" t="s">
        <v>33</v>
      </c>
      <c r="C2" s="29" t="s">
        <v>473</v>
      </c>
      <c r="D2" s="27" t="s">
        <v>28</v>
      </c>
      <c r="E2" s="398" t="s">
        <v>480</v>
      </c>
      <c r="F2" s="398" t="s">
        <v>481</v>
      </c>
      <c r="G2" s="28" t="s">
        <v>12</v>
      </c>
      <c r="H2" s="30" t="s">
        <v>379</v>
      </c>
      <c r="I2" s="28" t="s">
        <v>59</v>
      </c>
      <c r="J2" s="28" t="s">
        <v>33</v>
      </c>
      <c r="K2" s="30" t="s">
        <v>24</v>
      </c>
      <c r="L2" s="28" t="s">
        <v>13</v>
      </c>
      <c r="M2" s="28" t="s">
        <v>14</v>
      </c>
      <c r="N2" s="28" t="s">
        <v>15</v>
      </c>
      <c r="O2" s="28" t="s">
        <v>16</v>
      </c>
      <c r="P2" s="41" t="s">
        <v>36</v>
      </c>
      <c r="Q2" s="41" t="s">
        <v>31</v>
      </c>
      <c r="R2" s="41" t="s">
        <v>32</v>
      </c>
      <c r="S2" s="31" t="s">
        <v>30</v>
      </c>
      <c r="T2" s="31" t="s">
        <v>380</v>
      </c>
      <c r="U2" s="27" t="s">
        <v>46</v>
      </c>
      <c r="W2" s="348" t="s">
        <v>388</v>
      </c>
      <c r="X2" s="348" t="s">
        <v>389</v>
      </c>
      <c r="Y2" s="348" t="s">
        <v>390</v>
      </c>
      <c r="Z2" s="348" t="s">
        <v>391</v>
      </c>
      <c r="AA2" s="349" t="s">
        <v>392</v>
      </c>
      <c r="AB2" s="349" t="s">
        <v>49</v>
      </c>
      <c r="AC2" s="349" t="s">
        <v>50</v>
      </c>
      <c r="AD2" s="349" t="s">
        <v>51</v>
      </c>
      <c r="AE2" s="349" t="s">
        <v>48</v>
      </c>
      <c r="AF2" s="349" t="s">
        <v>52</v>
      </c>
    </row>
    <row r="3" spans="1:32" ht="17.5" customHeight="1">
      <c r="A3" s="332">
        <v>1</v>
      </c>
      <c r="B3" s="332">
        <v>21</v>
      </c>
      <c r="C3" s="29" t="s">
        <v>29</v>
      </c>
      <c r="D3" s="330">
        <v>9</v>
      </c>
      <c r="E3" s="399" t="s">
        <v>71</v>
      </c>
      <c r="F3" s="399" t="s">
        <v>72</v>
      </c>
      <c r="G3" s="350" t="s">
        <v>63</v>
      </c>
      <c r="H3" s="351" t="s">
        <v>163</v>
      </c>
      <c r="I3" s="337">
        <v>23</v>
      </c>
      <c r="J3" s="337">
        <v>3</v>
      </c>
      <c r="K3" s="45" t="s">
        <v>40</v>
      </c>
      <c r="L3" s="27">
        <v>48</v>
      </c>
      <c r="M3" s="27">
        <v>43</v>
      </c>
      <c r="N3" s="27">
        <f t="shared" ref="N3:N33" si="0">L3+M3</f>
        <v>91</v>
      </c>
      <c r="O3" s="27">
        <f t="shared" ref="O3:O33" si="1">N3-I3</f>
        <v>68</v>
      </c>
      <c r="P3" s="27"/>
      <c r="Q3" s="27"/>
      <c r="R3" s="27"/>
      <c r="S3" s="27"/>
      <c r="T3" s="27">
        <f t="shared" ref="T3:T10" si="2">J3+B3</f>
        <v>24</v>
      </c>
      <c r="U3" s="81">
        <f>IF(72-O3&gt;0,(I3-(72-O3)/2)*0.8,I3*0.8)</f>
        <v>16.8</v>
      </c>
      <c r="W3" s="348" t="s">
        <v>393</v>
      </c>
      <c r="X3" s="352"/>
      <c r="Y3" s="353" t="s">
        <v>394</v>
      </c>
      <c r="Z3" s="353" t="s">
        <v>239</v>
      </c>
      <c r="AA3" s="354" t="str">
        <f t="shared" ref="AA3:AA10" si="3">H3</f>
        <v>森 成高</v>
      </c>
      <c r="AB3" s="354">
        <f t="shared" ref="AB3:AC10" si="4">L3</f>
        <v>48</v>
      </c>
      <c r="AC3" s="354">
        <f t="shared" si="4"/>
        <v>43</v>
      </c>
      <c r="AD3" s="354">
        <f>AB3+AC3</f>
        <v>91</v>
      </c>
      <c r="AE3" s="354">
        <f>I3</f>
        <v>23</v>
      </c>
      <c r="AF3" s="354">
        <f>AD3-AE3</f>
        <v>68</v>
      </c>
    </row>
    <row r="4" spans="1:32" ht="17.5" customHeight="1">
      <c r="A4" s="332">
        <v>2</v>
      </c>
      <c r="B4" s="332">
        <v>18</v>
      </c>
      <c r="C4" s="29" t="s">
        <v>29</v>
      </c>
      <c r="D4" s="330">
        <v>7</v>
      </c>
      <c r="E4" s="399" t="s">
        <v>124</v>
      </c>
      <c r="F4" s="399" t="s">
        <v>125</v>
      </c>
      <c r="G4" s="350" t="s">
        <v>126</v>
      </c>
      <c r="H4" s="351" t="s">
        <v>172</v>
      </c>
      <c r="I4" s="337">
        <v>27</v>
      </c>
      <c r="J4" s="337">
        <v>6</v>
      </c>
      <c r="K4" s="48" t="s">
        <v>40</v>
      </c>
      <c r="L4" s="27">
        <v>49</v>
      </c>
      <c r="M4" s="27">
        <v>48</v>
      </c>
      <c r="N4" s="27">
        <f t="shared" si="0"/>
        <v>97</v>
      </c>
      <c r="O4" s="27">
        <f t="shared" si="1"/>
        <v>70</v>
      </c>
      <c r="P4" s="27">
        <v>3</v>
      </c>
      <c r="Q4" s="27">
        <v>3</v>
      </c>
      <c r="R4" s="27"/>
      <c r="S4" s="27"/>
      <c r="T4" s="27">
        <f t="shared" si="2"/>
        <v>24</v>
      </c>
      <c r="U4" s="81">
        <f>IF(72-O4&gt;0,(I4-(72-O4)/2)*0.9,I4*0.9)</f>
        <v>23.400000000000002</v>
      </c>
      <c r="W4" s="348" t="s">
        <v>395</v>
      </c>
      <c r="X4" s="355"/>
      <c r="Y4" s="356" t="s">
        <v>396</v>
      </c>
      <c r="Z4" s="356" t="s">
        <v>240</v>
      </c>
      <c r="AA4" s="354" t="str">
        <f t="shared" si="3"/>
        <v>藤本 安義</v>
      </c>
      <c r="AB4" s="354">
        <f t="shared" si="4"/>
        <v>49</v>
      </c>
      <c r="AC4" s="354">
        <f t="shared" si="4"/>
        <v>48</v>
      </c>
      <c r="AD4" s="354">
        <f t="shared" ref="AD4:AD12" si="5">AB4+AC4</f>
        <v>97</v>
      </c>
      <c r="AE4" s="354">
        <f>I4</f>
        <v>27</v>
      </c>
      <c r="AF4" s="354">
        <f t="shared" ref="AF4:AF12" si="6">AD4-AE4</f>
        <v>70</v>
      </c>
    </row>
    <row r="5" spans="1:32" ht="17.5" customHeight="1">
      <c r="A5" s="332">
        <v>3</v>
      </c>
      <c r="B5" s="332">
        <v>15</v>
      </c>
      <c r="C5" s="29" t="s">
        <v>29</v>
      </c>
      <c r="D5" s="330">
        <v>2</v>
      </c>
      <c r="E5" s="399" t="s">
        <v>268</v>
      </c>
      <c r="F5" s="399" t="s">
        <v>269</v>
      </c>
      <c r="G5" s="350" t="s">
        <v>217</v>
      </c>
      <c r="H5" s="351" t="s">
        <v>226</v>
      </c>
      <c r="I5" s="337">
        <v>12</v>
      </c>
      <c r="J5" s="337">
        <v>1</v>
      </c>
      <c r="K5" s="48" t="s">
        <v>40</v>
      </c>
      <c r="L5" s="27">
        <v>41</v>
      </c>
      <c r="M5" s="27">
        <v>42</v>
      </c>
      <c r="N5" s="27">
        <f t="shared" si="0"/>
        <v>83</v>
      </c>
      <c r="O5" s="27">
        <f t="shared" si="1"/>
        <v>71</v>
      </c>
      <c r="P5" s="27">
        <v>12</v>
      </c>
      <c r="Q5" s="27"/>
      <c r="R5" s="27">
        <v>17</v>
      </c>
      <c r="S5" s="27"/>
      <c r="T5" s="27">
        <f t="shared" si="2"/>
        <v>16</v>
      </c>
      <c r="U5" s="81">
        <f>IF(72-O5&gt;0,(I5-(72-O5)/2)*0.95,I5*0.95)</f>
        <v>10.924999999999999</v>
      </c>
      <c r="W5" s="348" t="s">
        <v>397</v>
      </c>
      <c r="X5" s="355"/>
      <c r="Y5" s="356" t="s">
        <v>396</v>
      </c>
      <c r="Z5" s="356" t="s">
        <v>241</v>
      </c>
      <c r="AA5" s="354" t="str">
        <f t="shared" si="3"/>
        <v>比留間 雅人</v>
      </c>
      <c r="AB5" s="354">
        <f t="shared" si="4"/>
        <v>41</v>
      </c>
      <c r="AC5" s="354">
        <f t="shared" si="4"/>
        <v>42</v>
      </c>
      <c r="AD5" s="354">
        <f t="shared" si="5"/>
        <v>83</v>
      </c>
      <c r="AE5" s="354">
        <f>I5</f>
        <v>12</v>
      </c>
      <c r="AF5" s="354">
        <f t="shared" si="6"/>
        <v>71</v>
      </c>
    </row>
    <row r="6" spans="1:32" ht="17.5" customHeight="1">
      <c r="A6" s="332">
        <v>4</v>
      </c>
      <c r="B6" s="332">
        <v>12</v>
      </c>
      <c r="C6" s="29" t="s">
        <v>29</v>
      </c>
      <c r="D6" s="330">
        <v>9</v>
      </c>
      <c r="E6" s="399" t="s">
        <v>119</v>
      </c>
      <c r="F6" s="399" t="s">
        <v>120</v>
      </c>
      <c r="G6" s="350" t="s">
        <v>118</v>
      </c>
      <c r="H6" s="351" t="s">
        <v>171</v>
      </c>
      <c r="I6" s="337">
        <v>33</v>
      </c>
      <c r="J6" s="337">
        <v>1</v>
      </c>
      <c r="K6" s="45" t="s">
        <v>40</v>
      </c>
      <c r="L6" s="27">
        <v>52</v>
      </c>
      <c r="M6" s="27">
        <v>53</v>
      </c>
      <c r="N6" s="27">
        <f t="shared" si="0"/>
        <v>105</v>
      </c>
      <c r="O6" s="27">
        <f t="shared" si="1"/>
        <v>72</v>
      </c>
      <c r="P6" s="27"/>
      <c r="Q6" s="27"/>
      <c r="R6" s="27"/>
      <c r="S6" s="27"/>
      <c r="T6" s="27">
        <f t="shared" si="2"/>
        <v>13</v>
      </c>
      <c r="W6" s="348" t="s">
        <v>398</v>
      </c>
      <c r="X6" s="355"/>
      <c r="Y6" s="356" t="s">
        <v>468</v>
      </c>
      <c r="Z6" s="356" t="s">
        <v>242</v>
      </c>
      <c r="AA6" s="354" t="str">
        <f t="shared" si="3"/>
        <v>坂井 達弥</v>
      </c>
      <c r="AB6" s="354">
        <f t="shared" si="4"/>
        <v>52</v>
      </c>
      <c r="AC6" s="354">
        <f t="shared" si="4"/>
        <v>53</v>
      </c>
      <c r="AD6" s="354">
        <f t="shared" si="5"/>
        <v>105</v>
      </c>
      <c r="AE6" s="354">
        <f>I6</f>
        <v>33</v>
      </c>
      <c r="AF6" s="354">
        <f t="shared" si="6"/>
        <v>72</v>
      </c>
    </row>
    <row r="7" spans="1:32" ht="17.5" customHeight="1">
      <c r="A7" s="332">
        <v>5</v>
      </c>
      <c r="B7" s="332">
        <v>11</v>
      </c>
      <c r="C7" s="29" t="s">
        <v>29</v>
      </c>
      <c r="D7" s="330">
        <v>10</v>
      </c>
      <c r="E7" s="399" t="s">
        <v>94</v>
      </c>
      <c r="F7" s="399" t="s">
        <v>95</v>
      </c>
      <c r="G7" s="350" t="s">
        <v>117</v>
      </c>
      <c r="H7" s="351" t="s">
        <v>167</v>
      </c>
      <c r="I7" s="337">
        <v>9</v>
      </c>
      <c r="J7" s="337">
        <v>1</v>
      </c>
      <c r="K7" s="48" t="s">
        <v>44</v>
      </c>
      <c r="L7" s="27">
        <v>40</v>
      </c>
      <c r="M7" s="27">
        <v>42</v>
      </c>
      <c r="N7" s="27">
        <f t="shared" si="0"/>
        <v>82</v>
      </c>
      <c r="O7" s="27">
        <f t="shared" si="1"/>
        <v>73</v>
      </c>
      <c r="P7" s="27" t="s">
        <v>557</v>
      </c>
      <c r="Q7" s="27"/>
      <c r="R7" s="27"/>
      <c r="S7" s="418" t="s">
        <v>564</v>
      </c>
      <c r="T7" s="27">
        <f t="shared" si="2"/>
        <v>12</v>
      </c>
      <c r="W7" s="348" t="s">
        <v>399</v>
      </c>
      <c r="X7" s="355"/>
      <c r="Y7" s="356" t="s">
        <v>400</v>
      </c>
      <c r="Z7" s="356" t="s">
        <v>243</v>
      </c>
      <c r="AA7" s="354" t="str">
        <f t="shared" si="3"/>
        <v>亀井 芳雄</v>
      </c>
      <c r="AB7" s="395">
        <f t="shared" si="4"/>
        <v>40</v>
      </c>
      <c r="AC7" s="395">
        <f t="shared" si="4"/>
        <v>42</v>
      </c>
      <c r="AD7" s="395">
        <f t="shared" si="5"/>
        <v>82</v>
      </c>
      <c r="AE7" s="395">
        <f>I7</f>
        <v>9</v>
      </c>
      <c r="AF7" s="395">
        <f t="shared" si="6"/>
        <v>73</v>
      </c>
    </row>
    <row r="8" spans="1:32" ht="17.5" customHeight="1">
      <c r="A8" s="332">
        <v>6</v>
      </c>
      <c r="B8" s="332">
        <v>10</v>
      </c>
      <c r="C8" s="29" t="s">
        <v>29</v>
      </c>
      <c r="D8" s="330">
        <v>10</v>
      </c>
      <c r="E8" s="399" t="s">
        <v>18</v>
      </c>
      <c r="F8" s="399" t="s">
        <v>19</v>
      </c>
      <c r="G8" s="350" t="s">
        <v>86</v>
      </c>
      <c r="H8" s="351" t="s">
        <v>169</v>
      </c>
      <c r="I8" s="337">
        <v>35</v>
      </c>
      <c r="J8" s="337">
        <v>5</v>
      </c>
      <c r="K8" s="45" t="s">
        <v>43</v>
      </c>
      <c r="L8" s="27">
        <v>58</v>
      </c>
      <c r="M8" s="27">
        <v>52</v>
      </c>
      <c r="N8" s="27">
        <f t="shared" si="0"/>
        <v>110</v>
      </c>
      <c r="O8" s="27">
        <f t="shared" si="1"/>
        <v>75</v>
      </c>
      <c r="P8" s="27"/>
      <c r="Q8" s="27"/>
      <c r="R8" s="27"/>
      <c r="S8" s="27"/>
      <c r="T8" s="27">
        <f t="shared" si="2"/>
        <v>15</v>
      </c>
      <c r="W8" s="348" t="s">
        <v>401</v>
      </c>
      <c r="X8" s="357"/>
      <c r="Y8" s="356" t="s">
        <v>402</v>
      </c>
      <c r="Z8" s="356" t="s">
        <v>244</v>
      </c>
      <c r="AA8" s="354" t="str">
        <f t="shared" si="3"/>
        <v>須川 雅子</v>
      </c>
      <c r="AB8" s="396">
        <f t="shared" si="4"/>
        <v>58</v>
      </c>
      <c r="AC8" s="396">
        <f t="shared" si="4"/>
        <v>52</v>
      </c>
      <c r="AD8" s="396">
        <f t="shared" si="5"/>
        <v>110</v>
      </c>
      <c r="AE8" s="396">
        <f t="shared" ref="AE8:AE10" si="7">I8</f>
        <v>35</v>
      </c>
      <c r="AF8" s="396">
        <f t="shared" si="6"/>
        <v>75</v>
      </c>
    </row>
    <row r="9" spans="1:32" ht="17.5" customHeight="1">
      <c r="A9" s="332">
        <v>7</v>
      </c>
      <c r="B9" s="332">
        <v>9</v>
      </c>
      <c r="C9" s="29" t="s">
        <v>29</v>
      </c>
      <c r="D9" s="330">
        <v>8</v>
      </c>
      <c r="E9" s="399" t="s">
        <v>69</v>
      </c>
      <c r="F9" s="399" t="s">
        <v>70</v>
      </c>
      <c r="G9" s="350" t="s">
        <v>64</v>
      </c>
      <c r="H9" s="351" t="s">
        <v>165</v>
      </c>
      <c r="I9" s="337">
        <v>14</v>
      </c>
      <c r="J9" s="337">
        <v>12</v>
      </c>
      <c r="K9" s="48" t="s">
        <v>40</v>
      </c>
      <c r="L9" s="27">
        <v>40</v>
      </c>
      <c r="M9" s="27">
        <v>50</v>
      </c>
      <c r="N9" s="27">
        <f t="shared" si="0"/>
        <v>90</v>
      </c>
      <c r="O9" s="27">
        <f t="shared" si="1"/>
        <v>76</v>
      </c>
      <c r="P9" s="27">
        <v>7</v>
      </c>
      <c r="Q9" s="27"/>
      <c r="R9" s="27"/>
      <c r="S9" s="27"/>
      <c r="T9" s="27">
        <f t="shared" si="2"/>
        <v>21</v>
      </c>
      <c r="W9" s="348" t="s">
        <v>403</v>
      </c>
      <c r="X9" s="357"/>
      <c r="Y9" s="356" t="s">
        <v>404</v>
      </c>
      <c r="Z9" s="356" t="s">
        <v>245</v>
      </c>
      <c r="AA9" s="354" t="str">
        <f t="shared" si="3"/>
        <v>矢尾板 Tony</v>
      </c>
      <c r="AB9" s="396">
        <f t="shared" si="4"/>
        <v>40</v>
      </c>
      <c r="AC9" s="396">
        <f t="shared" si="4"/>
        <v>50</v>
      </c>
      <c r="AD9" s="396">
        <f t="shared" si="5"/>
        <v>90</v>
      </c>
      <c r="AE9" s="396">
        <f t="shared" si="7"/>
        <v>14</v>
      </c>
      <c r="AF9" s="396">
        <f t="shared" si="6"/>
        <v>76</v>
      </c>
    </row>
    <row r="10" spans="1:32" ht="17.5" customHeight="1">
      <c r="A10" s="332">
        <v>8</v>
      </c>
      <c r="B10" s="332">
        <v>8</v>
      </c>
      <c r="C10" s="29" t="s">
        <v>29</v>
      </c>
      <c r="D10" s="330">
        <v>6</v>
      </c>
      <c r="E10" s="399" t="s">
        <v>65</v>
      </c>
      <c r="F10" s="399" t="s">
        <v>66</v>
      </c>
      <c r="G10" s="350" t="s">
        <v>111</v>
      </c>
      <c r="H10" s="351" t="s">
        <v>89</v>
      </c>
      <c r="I10" s="337">
        <v>18</v>
      </c>
      <c r="J10" s="337">
        <v>1</v>
      </c>
      <c r="K10" s="45" t="s">
        <v>44</v>
      </c>
      <c r="L10" s="27">
        <v>53</v>
      </c>
      <c r="M10" s="27">
        <v>41</v>
      </c>
      <c r="N10" s="27">
        <f t="shared" si="0"/>
        <v>94</v>
      </c>
      <c r="O10" s="27">
        <f t="shared" si="1"/>
        <v>76</v>
      </c>
      <c r="P10" s="27" t="s">
        <v>556</v>
      </c>
      <c r="Q10" s="27"/>
      <c r="R10" s="27"/>
      <c r="S10" s="27"/>
      <c r="T10" s="27">
        <f t="shared" si="2"/>
        <v>9</v>
      </c>
      <c r="W10" s="348" t="s">
        <v>405</v>
      </c>
      <c r="X10" s="357"/>
      <c r="Y10" s="356" t="s">
        <v>446</v>
      </c>
      <c r="Z10" s="356" t="s">
        <v>356</v>
      </c>
      <c r="AA10" s="354" t="str">
        <f t="shared" si="3"/>
        <v>宮崎 正</v>
      </c>
      <c r="AB10" s="396">
        <f t="shared" si="4"/>
        <v>53</v>
      </c>
      <c r="AC10" s="396">
        <f t="shared" si="4"/>
        <v>41</v>
      </c>
      <c r="AD10" s="396">
        <f t="shared" si="5"/>
        <v>94</v>
      </c>
      <c r="AE10" s="396">
        <f t="shared" si="7"/>
        <v>18</v>
      </c>
      <c r="AF10" s="396">
        <f t="shared" si="6"/>
        <v>76</v>
      </c>
    </row>
    <row r="11" spans="1:32" ht="17.5" customHeight="1">
      <c r="A11" s="332">
        <v>9</v>
      </c>
      <c r="B11" s="332">
        <v>7</v>
      </c>
      <c r="C11" s="29" t="s">
        <v>29</v>
      </c>
      <c r="D11" s="330">
        <v>4</v>
      </c>
      <c r="E11" s="399" t="s">
        <v>204</v>
      </c>
      <c r="F11" s="399" t="s">
        <v>271</v>
      </c>
      <c r="G11" s="350" t="s">
        <v>113</v>
      </c>
      <c r="H11" s="351" t="s">
        <v>453</v>
      </c>
      <c r="I11" s="337">
        <v>19</v>
      </c>
      <c r="J11" s="337">
        <v>1</v>
      </c>
      <c r="K11" s="45" t="s">
        <v>40</v>
      </c>
      <c r="L11" s="27">
        <v>48</v>
      </c>
      <c r="M11" s="27">
        <v>47</v>
      </c>
      <c r="N11" s="27">
        <f t="shared" si="0"/>
        <v>95</v>
      </c>
      <c r="O11" s="27">
        <f t="shared" si="1"/>
        <v>76</v>
      </c>
      <c r="P11" s="27">
        <v>13</v>
      </c>
      <c r="Q11" s="27"/>
      <c r="R11" s="27"/>
      <c r="S11" s="27"/>
      <c r="T11" s="27">
        <f>J12+B11</f>
        <v>16</v>
      </c>
      <c r="W11" s="348" t="s">
        <v>406</v>
      </c>
      <c r="X11" s="357"/>
      <c r="Y11" s="356" t="s">
        <v>407</v>
      </c>
      <c r="Z11" s="356" t="s">
        <v>247</v>
      </c>
      <c r="AA11" s="354" t="str">
        <f>H12</f>
        <v>前畑 治敏</v>
      </c>
      <c r="AB11" s="396">
        <f>L11</f>
        <v>48</v>
      </c>
      <c r="AC11" s="396">
        <f>M11</f>
        <v>47</v>
      </c>
      <c r="AD11" s="396">
        <f t="shared" si="5"/>
        <v>95</v>
      </c>
      <c r="AE11" s="396">
        <f>I11</f>
        <v>19</v>
      </c>
      <c r="AF11" s="396">
        <f t="shared" si="6"/>
        <v>76</v>
      </c>
    </row>
    <row r="12" spans="1:32" ht="17.5" customHeight="1">
      <c r="A12" s="332">
        <v>10</v>
      </c>
      <c r="B12" s="332">
        <v>6</v>
      </c>
      <c r="C12" s="29" t="s">
        <v>29</v>
      </c>
      <c r="D12" s="330">
        <v>9</v>
      </c>
      <c r="E12" s="399" t="s">
        <v>68</v>
      </c>
      <c r="F12" s="399" t="s">
        <v>60</v>
      </c>
      <c r="G12" s="350" t="s">
        <v>113</v>
      </c>
      <c r="H12" s="351" t="s">
        <v>350</v>
      </c>
      <c r="I12" s="337">
        <v>19</v>
      </c>
      <c r="J12" s="337">
        <v>9</v>
      </c>
      <c r="K12" s="63" t="s">
        <v>44</v>
      </c>
      <c r="L12" s="27">
        <v>48</v>
      </c>
      <c r="M12" s="27">
        <v>47</v>
      </c>
      <c r="N12" s="27">
        <f t="shared" si="0"/>
        <v>95</v>
      </c>
      <c r="O12" s="27">
        <f t="shared" si="1"/>
        <v>76</v>
      </c>
      <c r="P12" s="27"/>
      <c r="Q12" s="27">
        <v>12</v>
      </c>
      <c r="R12" s="27"/>
      <c r="S12" s="27"/>
      <c r="T12" s="27">
        <f>J11+B12</f>
        <v>7</v>
      </c>
      <c r="W12" s="348" t="s">
        <v>408</v>
      </c>
      <c r="X12" s="357"/>
      <c r="Y12" s="356" t="s">
        <v>409</v>
      </c>
      <c r="Z12" s="356" t="s">
        <v>246</v>
      </c>
      <c r="AA12" s="354" t="str">
        <f>H11</f>
        <v>海老原 強</v>
      </c>
      <c r="AB12" s="396">
        <f>L12</f>
        <v>48</v>
      </c>
      <c r="AC12" s="396">
        <f>M12</f>
        <v>47</v>
      </c>
      <c r="AD12" s="396">
        <f t="shared" si="5"/>
        <v>95</v>
      </c>
      <c r="AE12" s="396">
        <f>I12</f>
        <v>19</v>
      </c>
      <c r="AF12" s="396">
        <f t="shared" si="6"/>
        <v>76</v>
      </c>
    </row>
    <row r="13" spans="1:32" ht="17.5" customHeight="1">
      <c r="A13" s="332">
        <v>11</v>
      </c>
      <c r="B13" s="368">
        <v>5</v>
      </c>
      <c r="C13" s="29" t="s">
        <v>29</v>
      </c>
      <c r="D13" s="330">
        <v>10</v>
      </c>
      <c r="E13" s="399" t="s">
        <v>494</v>
      </c>
      <c r="F13" s="399" t="s">
        <v>495</v>
      </c>
      <c r="G13" s="350" t="s">
        <v>113</v>
      </c>
      <c r="H13" s="351" t="s">
        <v>509</v>
      </c>
      <c r="I13" s="337">
        <v>24</v>
      </c>
      <c r="J13" s="337">
        <v>0</v>
      </c>
      <c r="K13" s="48" t="s">
        <v>85</v>
      </c>
      <c r="L13" s="27">
        <v>51</v>
      </c>
      <c r="M13" s="27">
        <v>49</v>
      </c>
      <c r="N13" s="27">
        <f t="shared" si="0"/>
        <v>100</v>
      </c>
      <c r="O13" s="27">
        <f t="shared" si="1"/>
        <v>76</v>
      </c>
      <c r="P13" s="27"/>
      <c r="Q13" s="27"/>
      <c r="R13" s="27"/>
      <c r="S13" s="27"/>
      <c r="T13" s="27">
        <f t="shared" ref="T13:T39" si="8">J13+B13</f>
        <v>5</v>
      </c>
      <c r="W13" s="348" t="s">
        <v>410</v>
      </c>
      <c r="X13" s="357"/>
      <c r="Y13" s="412"/>
      <c r="Z13" s="413"/>
      <c r="AA13" s="354" t="str">
        <f t="shared" ref="AA13:AA39" si="9">H13</f>
        <v>山並 正憲</v>
      </c>
      <c r="AB13" s="414"/>
      <c r="AC13" s="414"/>
      <c r="AD13" s="414"/>
      <c r="AE13" s="334"/>
      <c r="AF13" s="334"/>
    </row>
    <row r="14" spans="1:32" ht="17.5" customHeight="1">
      <c r="A14" s="332">
        <v>12</v>
      </c>
      <c r="B14" s="332">
        <v>4</v>
      </c>
      <c r="C14" s="29" t="s">
        <v>29</v>
      </c>
      <c r="D14" s="369">
        <v>4</v>
      </c>
      <c r="E14" s="399" t="s">
        <v>82</v>
      </c>
      <c r="F14" s="399" t="s">
        <v>83</v>
      </c>
      <c r="G14" s="350" t="s">
        <v>62</v>
      </c>
      <c r="H14" s="351" t="s">
        <v>160</v>
      </c>
      <c r="I14" s="372">
        <v>24</v>
      </c>
      <c r="J14" s="400">
        <v>8</v>
      </c>
      <c r="K14" s="60" t="s">
        <v>40</v>
      </c>
      <c r="L14" s="27">
        <v>50</v>
      </c>
      <c r="M14" s="27">
        <v>50</v>
      </c>
      <c r="N14" s="27">
        <f t="shared" si="0"/>
        <v>100</v>
      </c>
      <c r="O14" s="27">
        <f t="shared" si="1"/>
        <v>76</v>
      </c>
      <c r="P14" s="371"/>
      <c r="Q14" s="371"/>
      <c r="R14" s="371"/>
      <c r="S14" s="371"/>
      <c r="T14" s="27">
        <f t="shared" si="8"/>
        <v>12</v>
      </c>
      <c r="W14" s="357" t="s">
        <v>411</v>
      </c>
      <c r="X14" s="357"/>
      <c r="Y14" s="357"/>
      <c r="Z14" s="353"/>
      <c r="AA14" s="354" t="str">
        <f t="shared" si="9"/>
        <v>後藤 敦彦</v>
      </c>
      <c r="AB14" s="414"/>
      <c r="AC14" s="414"/>
      <c r="AD14" s="414"/>
      <c r="AE14" s="334"/>
      <c r="AF14" s="334"/>
    </row>
    <row r="15" spans="1:32" ht="17.5" customHeight="1">
      <c r="A15" s="332">
        <v>13</v>
      </c>
      <c r="B15" s="332">
        <v>3</v>
      </c>
      <c r="C15" s="29" t="s">
        <v>29</v>
      </c>
      <c r="D15" s="330">
        <v>1</v>
      </c>
      <c r="E15" s="399" t="s">
        <v>74</v>
      </c>
      <c r="F15" s="399" t="s">
        <v>198</v>
      </c>
      <c r="G15" s="350" t="s">
        <v>113</v>
      </c>
      <c r="H15" s="351" t="s">
        <v>451</v>
      </c>
      <c r="I15" s="337">
        <v>29</v>
      </c>
      <c r="J15" s="337">
        <v>18</v>
      </c>
      <c r="K15" s="60" t="s">
        <v>43</v>
      </c>
      <c r="L15" s="27">
        <v>51</v>
      </c>
      <c r="M15" s="27">
        <v>54</v>
      </c>
      <c r="N15" s="27">
        <f t="shared" si="0"/>
        <v>105</v>
      </c>
      <c r="O15" s="27">
        <f t="shared" si="1"/>
        <v>76</v>
      </c>
      <c r="P15" s="27"/>
      <c r="Q15" s="27"/>
      <c r="R15" s="27"/>
      <c r="S15" s="27"/>
      <c r="T15" s="27">
        <f t="shared" si="8"/>
        <v>21</v>
      </c>
      <c r="W15" s="357" t="s">
        <v>412</v>
      </c>
      <c r="X15" s="357"/>
      <c r="Y15" s="357"/>
      <c r="Z15" s="353"/>
      <c r="AA15" s="354" t="str">
        <f t="shared" si="9"/>
        <v>湯澤 美紀</v>
      </c>
      <c r="AB15" s="414"/>
      <c r="AC15" s="414"/>
      <c r="AD15" s="414"/>
      <c r="AE15" s="334"/>
      <c r="AF15" s="334"/>
    </row>
    <row r="16" spans="1:32" ht="17.5" customHeight="1">
      <c r="A16" s="332">
        <v>14</v>
      </c>
      <c r="B16" s="332">
        <v>2</v>
      </c>
      <c r="C16" s="29" t="s">
        <v>29</v>
      </c>
      <c r="D16" s="330">
        <v>3</v>
      </c>
      <c r="E16" s="399" t="s">
        <v>490</v>
      </c>
      <c r="F16" s="399" t="s">
        <v>491</v>
      </c>
      <c r="G16" s="350" t="s">
        <v>492</v>
      </c>
      <c r="H16" s="351" t="s">
        <v>502</v>
      </c>
      <c r="I16" s="337">
        <v>30</v>
      </c>
      <c r="J16" s="337">
        <v>0</v>
      </c>
      <c r="K16" s="60" t="s">
        <v>40</v>
      </c>
      <c r="L16" s="27">
        <v>52</v>
      </c>
      <c r="M16" s="27">
        <v>54</v>
      </c>
      <c r="N16" s="27">
        <f t="shared" si="0"/>
        <v>106</v>
      </c>
      <c r="O16" s="27">
        <f t="shared" si="1"/>
        <v>76</v>
      </c>
      <c r="P16" s="27"/>
      <c r="Q16" s="27"/>
      <c r="R16" s="27"/>
      <c r="S16" s="27"/>
      <c r="T16" s="27">
        <f t="shared" si="8"/>
        <v>2</v>
      </c>
      <c r="W16" s="357" t="s">
        <v>413</v>
      </c>
      <c r="X16" s="357"/>
      <c r="Y16" s="357"/>
      <c r="Z16" s="353"/>
      <c r="AA16" s="354" t="str">
        <f t="shared" si="9"/>
        <v>有田 靖</v>
      </c>
      <c r="AB16" s="362"/>
      <c r="AC16" s="414"/>
      <c r="AD16" s="414"/>
      <c r="AE16" s="334"/>
      <c r="AF16" s="334"/>
    </row>
    <row r="17" spans="1:32" ht="17.5" customHeight="1">
      <c r="A17" s="332">
        <v>15</v>
      </c>
      <c r="B17" s="368">
        <v>1</v>
      </c>
      <c r="C17" s="29" t="s">
        <v>29</v>
      </c>
      <c r="D17" s="369">
        <v>7</v>
      </c>
      <c r="E17" s="399" t="s">
        <v>0</v>
      </c>
      <c r="F17" s="399" t="s">
        <v>1</v>
      </c>
      <c r="G17" s="350" t="s">
        <v>499</v>
      </c>
      <c r="H17" s="351" t="s">
        <v>227</v>
      </c>
      <c r="I17" s="372">
        <v>19</v>
      </c>
      <c r="J17" s="400">
        <v>21</v>
      </c>
      <c r="K17" s="48" t="s">
        <v>44</v>
      </c>
      <c r="L17" s="371">
        <v>49</v>
      </c>
      <c r="M17" s="371">
        <v>47</v>
      </c>
      <c r="N17" s="27">
        <f t="shared" si="0"/>
        <v>96</v>
      </c>
      <c r="O17" s="27">
        <f t="shared" si="1"/>
        <v>77</v>
      </c>
      <c r="P17" s="371"/>
      <c r="Q17" s="371"/>
      <c r="R17" s="371"/>
      <c r="S17" s="371"/>
      <c r="T17" s="27">
        <f t="shared" si="8"/>
        <v>22</v>
      </c>
      <c r="W17" s="348" t="s">
        <v>414</v>
      </c>
      <c r="X17" s="357"/>
      <c r="Y17" s="354" t="s">
        <v>415</v>
      </c>
      <c r="Z17" s="354" t="s">
        <v>416</v>
      </c>
      <c r="AA17" s="354" t="str">
        <f t="shared" si="9"/>
        <v>市川 洋治</v>
      </c>
      <c r="AB17" s="414"/>
      <c r="AC17" s="414"/>
      <c r="AD17" s="414"/>
      <c r="AE17" s="334"/>
      <c r="AF17" s="334"/>
    </row>
    <row r="18" spans="1:32" ht="17.5" customHeight="1">
      <c r="A18" s="332">
        <v>16</v>
      </c>
      <c r="B18" s="332">
        <v>1</v>
      </c>
      <c r="C18" s="29" t="s">
        <v>29</v>
      </c>
      <c r="D18" s="330">
        <v>1</v>
      </c>
      <c r="E18" s="399" t="s">
        <v>22</v>
      </c>
      <c r="F18" s="399" t="s">
        <v>23</v>
      </c>
      <c r="G18" s="350" t="s">
        <v>109</v>
      </c>
      <c r="H18" s="351" t="s">
        <v>159</v>
      </c>
      <c r="I18" s="337">
        <v>26</v>
      </c>
      <c r="J18" s="337">
        <v>1</v>
      </c>
      <c r="K18" s="48" t="s">
        <v>40</v>
      </c>
      <c r="L18" s="27">
        <v>48</v>
      </c>
      <c r="M18" s="27">
        <v>55</v>
      </c>
      <c r="N18" s="27">
        <f t="shared" si="0"/>
        <v>103</v>
      </c>
      <c r="O18" s="27">
        <f t="shared" si="1"/>
        <v>77</v>
      </c>
      <c r="P18" s="27"/>
      <c r="Q18" s="27"/>
      <c r="R18" s="33"/>
      <c r="S18" s="27"/>
      <c r="T18" s="27">
        <f t="shared" si="8"/>
        <v>2</v>
      </c>
      <c r="W18" s="357" t="s">
        <v>417</v>
      </c>
      <c r="X18" s="357"/>
      <c r="Y18" s="356"/>
      <c r="Z18" s="357"/>
      <c r="AA18" s="354" t="str">
        <f t="shared" si="9"/>
        <v>小山 明男</v>
      </c>
      <c r="AB18" s="414"/>
      <c r="AC18" s="414"/>
      <c r="AD18" s="414"/>
      <c r="AE18" s="334"/>
      <c r="AF18" s="334"/>
    </row>
    <row r="19" spans="1:32" ht="17.5" customHeight="1">
      <c r="A19" s="332">
        <v>17</v>
      </c>
      <c r="B19" s="332">
        <v>1</v>
      </c>
      <c r="C19" s="29" t="s">
        <v>29</v>
      </c>
      <c r="D19" s="330">
        <v>7</v>
      </c>
      <c r="E19" s="399" t="s">
        <v>96</v>
      </c>
      <c r="F19" s="399" t="s">
        <v>97</v>
      </c>
      <c r="G19" s="350" t="s">
        <v>61</v>
      </c>
      <c r="H19" s="351" t="s">
        <v>166</v>
      </c>
      <c r="I19" s="337">
        <v>31</v>
      </c>
      <c r="J19" s="337">
        <v>15</v>
      </c>
      <c r="K19" s="48" t="s">
        <v>40</v>
      </c>
      <c r="L19" s="27">
        <v>52</v>
      </c>
      <c r="M19" s="27">
        <v>56</v>
      </c>
      <c r="N19" s="27">
        <f t="shared" si="0"/>
        <v>108</v>
      </c>
      <c r="O19" s="27">
        <f t="shared" si="1"/>
        <v>77</v>
      </c>
      <c r="P19" s="27"/>
      <c r="Q19" s="27"/>
      <c r="R19" s="27"/>
      <c r="S19" s="27"/>
      <c r="T19" s="27">
        <f t="shared" si="8"/>
        <v>16</v>
      </c>
      <c r="W19" s="357" t="s">
        <v>418</v>
      </c>
      <c r="X19" s="357"/>
      <c r="Y19" s="357"/>
      <c r="Z19" s="357"/>
      <c r="AA19" s="354" t="str">
        <f t="shared" si="9"/>
        <v>齋藤 育真</v>
      </c>
      <c r="AB19" s="414"/>
      <c r="AC19" s="414"/>
      <c r="AD19" s="414"/>
      <c r="AE19" s="334"/>
      <c r="AF19" s="334"/>
    </row>
    <row r="20" spans="1:32" ht="17.5" customHeight="1">
      <c r="A20" s="332">
        <v>18</v>
      </c>
      <c r="B20" s="332">
        <v>1</v>
      </c>
      <c r="C20" s="29" t="s">
        <v>29</v>
      </c>
      <c r="D20" s="330">
        <v>5</v>
      </c>
      <c r="E20" s="399" t="s">
        <v>4</v>
      </c>
      <c r="F20" s="399" t="s">
        <v>5</v>
      </c>
      <c r="G20" s="350" t="s">
        <v>113</v>
      </c>
      <c r="H20" s="351" t="s">
        <v>161</v>
      </c>
      <c r="I20" s="337">
        <v>25</v>
      </c>
      <c r="J20" s="337">
        <v>1</v>
      </c>
      <c r="K20" s="45" t="s">
        <v>43</v>
      </c>
      <c r="L20" s="27">
        <v>53</v>
      </c>
      <c r="M20" s="27">
        <v>50</v>
      </c>
      <c r="N20" s="27">
        <f t="shared" si="0"/>
        <v>103</v>
      </c>
      <c r="O20" s="27">
        <f t="shared" si="1"/>
        <v>78</v>
      </c>
      <c r="P20" s="33"/>
      <c r="Q20" s="27"/>
      <c r="R20" s="27" t="s">
        <v>563</v>
      </c>
      <c r="S20" s="27"/>
      <c r="T20" s="27">
        <f t="shared" si="8"/>
        <v>2</v>
      </c>
      <c r="W20" s="348" t="s">
        <v>419</v>
      </c>
      <c r="X20" s="357"/>
      <c r="Y20" s="357"/>
      <c r="Z20" s="353"/>
      <c r="AA20" s="354" t="str">
        <f t="shared" si="9"/>
        <v>Candy 長井</v>
      </c>
      <c r="AB20" s="414"/>
      <c r="AC20" s="414"/>
      <c r="AD20" s="414"/>
      <c r="AE20" s="334"/>
      <c r="AF20" s="334"/>
    </row>
    <row r="21" spans="1:32" ht="17.5" customHeight="1">
      <c r="A21" s="332">
        <v>19</v>
      </c>
      <c r="B21" s="332">
        <v>1</v>
      </c>
      <c r="C21" s="29" t="s">
        <v>29</v>
      </c>
      <c r="D21" s="330">
        <v>2</v>
      </c>
      <c r="E21" s="399" t="s">
        <v>74</v>
      </c>
      <c r="F21" s="399" t="s">
        <v>75</v>
      </c>
      <c r="G21" s="350" t="s">
        <v>143</v>
      </c>
      <c r="H21" s="351" t="s">
        <v>450</v>
      </c>
      <c r="I21" s="337">
        <v>12</v>
      </c>
      <c r="J21" s="337">
        <v>1</v>
      </c>
      <c r="K21" s="48" t="s">
        <v>40</v>
      </c>
      <c r="L21" s="27">
        <v>44</v>
      </c>
      <c r="M21" s="27">
        <v>47</v>
      </c>
      <c r="N21" s="27">
        <f t="shared" si="0"/>
        <v>91</v>
      </c>
      <c r="O21" s="27">
        <f t="shared" si="1"/>
        <v>79</v>
      </c>
      <c r="P21" s="27">
        <v>3</v>
      </c>
      <c r="Q21" s="27"/>
      <c r="R21" s="27"/>
      <c r="S21" s="27"/>
      <c r="T21" s="27">
        <f t="shared" si="8"/>
        <v>2</v>
      </c>
      <c r="W21" s="357" t="s">
        <v>420</v>
      </c>
      <c r="X21" s="357"/>
      <c r="Y21" s="412"/>
      <c r="Z21" s="413"/>
      <c r="AA21" s="354" t="str">
        <f t="shared" si="9"/>
        <v>湯澤 亨</v>
      </c>
      <c r="AB21" s="414"/>
      <c r="AC21" s="414"/>
      <c r="AD21" s="414"/>
      <c r="AE21" s="334"/>
      <c r="AF21" s="334"/>
    </row>
    <row r="22" spans="1:32" ht="17.5" customHeight="1">
      <c r="A22" s="332">
        <v>20</v>
      </c>
      <c r="B22" s="332">
        <v>1</v>
      </c>
      <c r="C22" s="29" t="s">
        <v>29</v>
      </c>
      <c r="D22" s="330">
        <v>5</v>
      </c>
      <c r="E22" s="399" t="s">
        <v>41</v>
      </c>
      <c r="F22" s="399" t="s">
        <v>42</v>
      </c>
      <c r="G22" s="350" t="s">
        <v>121</v>
      </c>
      <c r="H22" s="351" t="s">
        <v>57</v>
      </c>
      <c r="I22" s="337">
        <v>13</v>
      </c>
      <c r="J22" s="337">
        <v>4</v>
      </c>
      <c r="K22" s="48" t="s">
        <v>44</v>
      </c>
      <c r="L22" s="27">
        <v>50</v>
      </c>
      <c r="M22" s="27">
        <v>42</v>
      </c>
      <c r="N22" s="27">
        <f t="shared" si="0"/>
        <v>92</v>
      </c>
      <c r="O22" s="27">
        <f t="shared" si="1"/>
        <v>79</v>
      </c>
      <c r="P22" s="27">
        <v>14</v>
      </c>
      <c r="Q22" s="27"/>
      <c r="R22" s="27"/>
      <c r="S22" s="27"/>
      <c r="T22" s="27">
        <f t="shared" si="8"/>
        <v>5</v>
      </c>
      <c r="W22" s="348" t="s">
        <v>421</v>
      </c>
      <c r="X22" s="357"/>
      <c r="Y22" s="357" t="s">
        <v>422</v>
      </c>
      <c r="Z22" s="357" t="s">
        <v>423</v>
      </c>
      <c r="AA22" s="354" t="str">
        <f t="shared" si="9"/>
        <v>篠塚 和明</v>
      </c>
      <c r="AB22" s="414"/>
      <c r="AC22" s="414"/>
      <c r="AD22" s="414"/>
      <c r="AE22" s="334"/>
      <c r="AF22" s="334"/>
    </row>
    <row r="23" spans="1:32" ht="17.5" customHeight="1">
      <c r="A23" s="332">
        <v>21</v>
      </c>
      <c r="B23" s="332">
        <v>1</v>
      </c>
      <c r="C23" s="29" t="s">
        <v>29</v>
      </c>
      <c r="D23" s="330">
        <v>3</v>
      </c>
      <c r="E23" s="399" t="s">
        <v>17</v>
      </c>
      <c r="F23" s="399" t="s">
        <v>122</v>
      </c>
      <c r="G23" s="350" t="s">
        <v>123</v>
      </c>
      <c r="H23" s="351" t="s">
        <v>93</v>
      </c>
      <c r="I23" s="337">
        <v>8</v>
      </c>
      <c r="J23" s="337">
        <v>1</v>
      </c>
      <c r="K23" s="60" t="s">
        <v>40</v>
      </c>
      <c r="L23" s="27">
        <v>45</v>
      </c>
      <c r="M23" s="27">
        <v>44</v>
      </c>
      <c r="N23" s="27">
        <f t="shared" si="0"/>
        <v>89</v>
      </c>
      <c r="O23" s="27">
        <f t="shared" si="1"/>
        <v>81</v>
      </c>
      <c r="P23" s="27">
        <v>12</v>
      </c>
      <c r="Q23" s="27">
        <v>6</v>
      </c>
      <c r="R23" s="27"/>
      <c r="S23" s="27"/>
      <c r="T23" s="27">
        <f t="shared" si="8"/>
        <v>2</v>
      </c>
      <c r="W23" s="357" t="s">
        <v>424</v>
      </c>
      <c r="X23" s="357"/>
      <c r="Y23" s="359"/>
      <c r="Z23" s="359"/>
      <c r="AA23" s="354" t="str">
        <f t="shared" si="9"/>
        <v>水澤 秀光</v>
      </c>
      <c r="AB23" s="414"/>
      <c r="AC23" s="414"/>
      <c r="AD23" s="414"/>
      <c r="AE23" s="334"/>
      <c r="AF23" s="334"/>
    </row>
    <row r="24" spans="1:32" ht="17.5" customHeight="1">
      <c r="A24" s="332">
        <v>22</v>
      </c>
      <c r="B24" s="332">
        <v>1</v>
      </c>
      <c r="C24" s="29" t="s">
        <v>29</v>
      </c>
      <c r="D24" s="330">
        <v>3</v>
      </c>
      <c r="E24" s="399" t="s">
        <v>67</v>
      </c>
      <c r="F24" s="399" t="s">
        <v>115</v>
      </c>
      <c r="G24" s="350" t="s">
        <v>116</v>
      </c>
      <c r="H24" s="351" t="s">
        <v>170</v>
      </c>
      <c r="I24" s="337">
        <v>24</v>
      </c>
      <c r="J24" s="337">
        <v>7</v>
      </c>
      <c r="K24" s="45" t="s">
        <v>40</v>
      </c>
      <c r="L24" s="27">
        <v>46</v>
      </c>
      <c r="M24" s="27">
        <v>59</v>
      </c>
      <c r="N24" s="27">
        <f t="shared" si="0"/>
        <v>105</v>
      </c>
      <c r="O24" s="27">
        <f t="shared" si="1"/>
        <v>81</v>
      </c>
      <c r="P24" s="27">
        <v>5</v>
      </c>
      <c r="Q24" s="27"/>
      <c r="R24" s="27">
        <v>2</v>
      </c>
      <c r="S24" s="27"/>
      <c r="T24" s="27">
        <f t="shared" si="8"/>
        <v>8</v>
      </c>
      <c r="W24" s="357" t="s">
        <v>549</v>
      </c>
      <c r="X24" s="357"/>
      <c r="Y24" s="416" t="s">
        <v>559</v>
      </c>
      <c r="Z24" s="416" t="s">
        <v>558</v>
      </c>
      <c r="AA24" s="354" t="str">
        <f t="shared" si="9"/>
        <v>佐藤 潤一</v>
      </c>
      <c r="AB24" s="414"/>
      <c r="AC24" s="414"/>
      <c r="AD24" s="414"/>
      <c r="AE24" s="334"/>
      <c r="AF24" s="334"/>
    </row>
    <row r="25" spans="1:32" ht="17.5" customHeight="1">
      <c r="A25" s="332">
        <v>23</v>
      </c>
      <c r="B25" s="332">
        <v>1</v>
      </c>
      <c r="C25" s="29" t="s">
        <v>29</v>
      </c>
      <c r="D25" s="330">
        <v>4</v>
      </c>
      <c r="E25" s="399" t="s">
        <v>17</v>
      </c>
      <c r="F25" s="399" t="s">
        <v>493</v>
      </c>
      <c r="G25" s="350" t="s">
        <v>113</v>
      </c>
      <c r="H25" s="351" t="s">
        <v>504</v>
      </c>
      <c r="I25" s="337">
        <v>32</v>
      </c>
      <c r="J25" s="337">
        <v>0</v>
      </c>
      <c r="K25" s="63" t="s">
        <v>43</v>
      </c>
      <c r="L25" s="27">
        <v>56</v>
      </c>
      <c r="M25" s="27">
        <v>57</v>
      </c>
      <c r="N25" s="27">
        <f t="shared" si="0"/>
        <v>113</v>
      </c>
      <c r="O25" s="27">
        <f t="shared" si="1"/>
        <v>81</v>
      </c>
      <c r="P25" s="27"/>
      <c r="Q25" s="27"/>
      <c r="R25" s="27"/>
      <c r="S25" s="27"/>
      <c r="T25" s="27">
        <f t="shared" si="8"/>
        <v>1</v>
      </c>
      <c r="W25" s="348" t="s">
        <v>426</v>
      </c>
      <c r="X25" s="357"/>
      <c r="Y25" s="357" t="s">
        <v>427</v>
      </c>
      <c r="Z25" s="357" t="s">
        <v>87</v>
      </c>
      <c r="AA25" s="354" t="str">
        <f t="shared" si="9"/>
        <v>水澤 淳子</v>
      </c>
      <c r="AB25" s="362"/>
      <c r="AC25" s="414"/>
      <c r="AD25" s="414"/>
      <c r="AE25" s="334"/>
      <c r="AF25" s="334"/>
    </row>
    <row r="26" spans="1:32" ht="17.5" customHeight="1">
      <c r="A26" s="332">
        <v>24</v>
      </c>
      <c r="B26" s="332">
        <v>1</v>
      </c>
      <c r="C26" s="29" t="s">
        <v>29</v>
      </c>
      <c r="D26" s="330">
        <v>6</v>
      </c>
      <c r="E26" s="399" t="s">
        <v>91</v>
      </c>
      <c r="F26" s="399" t="s">
        <v>92</v>
      </c>
      <c r="G26" s="350" t="s">
        <v>113</v>
      </c>
      <c r="H26" s="351" t="s">
        <v>230</v>
      </c>
      <c r="I26" s="337">
        <v>23</v>
      </c>
      <c r="J26" s="337">
        <v>1</v>
      </c>
      <c r="K26" s="60" t="s">
        <v>85</v>
      </c>
      <c r="L26" s="27">
        <v>50</v>
      </c>
      <c r="M26" s="27">
        <v>55</v>
      </c>
      <c r="N26" s="27">
        <f t="shared" si="0"/>
        <v>105</v>
      </c>
      <c r="O26" s="27">
        <f t="shared" si="1"/>
        <v>82</v>
      </c>
      <c r="P26" s="27"/>
      <c r="Q26" s="27"/>
      <c r="R26" s="27"/>
      <c r="S26" s="27"/>
      <c r="T26" s="27">
        <f t="shared" si="8"/>
        <v>2</v>
      </c>
      <c r="W26" s="357" t="s">
        <v>428</v>
      </c>
      <c r="X26" s="357"/>
      <c r="Y26" s="359"/>
      <c r="Z26" s="359"/>
      <c r="AA26" s="354" t="str">
        <f t="shared" si="9"/>
        <v>桑田 晃</v>
      </c>
      <c r="AB26" s="414"/>
      <c r="AC26" s="414"/>
      <c r="AD26" s="414"/>
      <c r="AE26" s="334"/>
      <c r="AF26" s="334"/>
    </row>
    <row r="27" spans="1:32" ht="17.5" customHeight="1">
      <c r="A27" s="332">
        <v>25</v>
      </c>
      <c r="B27" s="332">
        <v>1</v>
      </c>
      <c r="C27" s="29" t="s">
        <v>29</v>
      </c>
      <c r="D27" s="330">
        <v>11</v>
      </c>
      <c r="E27" s="399" t="s">
        <v>2</v>
      </c>
      <c r="F27" s="399" t="s">
        <v>3</v>
      </c>
      <c r="G27" s="350" t="s">
        <v>113</v>
      </c>
      <c r="H27" s="351" t="s">
        <v>56</v>
      </c>
      <c r="I27" s="337">
        <v>10</v>
      </c>
      <c r="J27" s="337">
        <v>1</v>
      </c>
      <c r="K27" s="45" t="s">
        <v>44</v>
      </c>
      <c r="L27" s="27">
        <v>42</v>
      </c>
      <c r="M27" s="27">
        <v>51</v>
      </c>
      <c r="N27" s="27">
        <f t="shared" si="0"/>
        <v>93</v>
      </c>
      <c r="O27" s="27">
        <f t="shared" si="1"/>
        <v>83</v>
      </c>
      <c r="P27" s="27"/>
      <c r="Q27" s="27"/>
      <c r="R27" s="27" t="s">
        <v>560</v>
      </c>
      <c r="S27" s="27"/>
      <c r="T27" s="27">
        <f t="shared" si="8"/>
        <v>2</v>
      </c>
      <c r="W27" s="357" t="s">
        <v>550</v>
      </c>
      <c r="X27" s="357"/>
      <c r="Y27" s="357"/>
      <c r="Z27" s="357"/>
      <c r="AA27" s="354" t="str">
        <f t="shared" si="9"/>
        <v>森岡 保弘</v>
      </c>
      <c r="AB27" s="414"/>
      <c r="AC27" s="414"/>
      <c r="AD27" s="414"/>
      <c r="AE27" s="334"/>
      <c r="AF27" s="334"/>
    </row>
    <row r="28" spans="1:32" ht="17.5" customHeight="1">
      <c r="A28" s="332">
        <v>26</v>
      </c>
      <c r="B28" s="332">
        <v>1</v>
      </c>
      <c r="C28" s="29" t="s">
        <v>29</v>
      </c>
      <c r="D28" s="330">
        <v>5</v>
      </c>
      <c r="E28" s="399" t="s">
        <v>196</v>
      </c>
      <c r="F28" s="399" t="s">
        <v>197</v>
      </c>
      <c r="G28" s="350" t="s">
        <v>199</v>
      </c>
      <c r="H28" s="351" t="s">
        <v>229</v>
      </c>
      <c r="I28" s="337">
        <v>21</v>
      </c>
      <c r="J28" s="337">
        <v>1</v>
      </c>
      <c r="K28" s="45" t="s">
        <v>40</v>
      </c>
      <c r="L28" s="27">
        <v>54</v>
      </c>
      <c r="M28" s="27">
        <v>50</v>
      </c>
      <c r="N28" s="27">
        <f t="shared" si="0"/>
        <v>104</v>
      </c>
      <c r="O28" s="27">
        <f t="shared" si="1"/>
        <v>83</v>
      </c>
      <c r="P28" s="27"/>
      <c r="Q28" s="27"/>
      <c r="R28" s="27"/>
      <c r="S28" s="27"/>
      <c r="T28" s="27">
        <f t="shared" si="8"/>
        <v>2</v>
      </c>
      <c r="W28" s="357" t="s">
        <v>431</v>
      </c>
      <c r="X28" s="357"/>
      <c r="Y28" s="357"/>
      <c r="Z28" s="357"/>
      <c r="AA28" s="354" t="str">
        <f t="shared" si="9"/>
        <v>川畑 寿夫</v>
      </c>
      <c r="AB28" s="414"/>
      <c r="AC28" s="414"/>
      <c r="AD28" s="414"/>
      <c r="AE28" s="334"/>
      <c r="AF28" s="334"/>
    </row>
    <row r="29" spans="1:32" ht="17.5" customHeight="1">
      <c r="A29" s="332">
        <v>27</v>
      </c>
      <c r="B29" s="332">
        <v>1</v>
      </c>
      <c r="C29" s="29" t="s">
        <v>29</v>
      </c>
      <c r="D29" s="330">
        <v>1</v>
      </c>
      <c r="E29" s="399" t="s">
        <v>488</v>
      </c>
      <c r="F29" s="399" t="s">
        <v>489</v>
      </c>
      <c r="G29" s="350" t="s">
        <v>113</v>
      </c>
      <c r="H29" s="351" t="s">
        <v>501</v>
      </c>
      <c r="I29" s="337">
        <v>26</v>
      </c>
      <c r="J29" s="337">
        <v>0</v>
      </c>
      <c r="K29" s="60" t="s">
        <v>44</v>
      </c>
      <c r="L29" s="27">
        <v>53</v>
      </c>
      <c r="M29" s="27">
        <v>57</v>
      </c>
      <c r="N29" s="27">
        <f t="shared" si="0"/>
        <v>110</v>
      </c>
      <c r="O29" s="27">
        <f t="shared" si="1"/>
        <v>84</v>
      </c>
      <c r="P29" s="27"/>
      <c r="Q29" s="27"/>
      <c r="R29" s="27" t="s">
        <v>562</v>
      </c>
      <c r="S29" s="27"/>
      <c r="T29" s="27">
        <f t="shared" si="8"/>
        <v>1</v>
      </c>
      <c r="W29" s="357" t="s">
        <v>432</v>
      </c>
      <c r="X29" s="357"/>
      <c r="Y29" s="360"/>
      <c r="Z29" s="360"/>
      <c r="AA29" s="354" t="str">
        <f t="shared" si="9"/>
        <v>長島 隆志</v>
      </c>
      <c r="AB29" s="414"/>
      <c r="AC29" s="414"/>
      <c r="AD29" s="414"/>
      <c r="AE29" s="361"/>
      <c r="AF29" s="334"/>
    </row>
    <row r="30" spans="1:32" ht="17.5" customHeight="1">
      <c r="A30" s="332">
        <v>28</v>
      </c>
      <c r="B30" s="332">
        <v>1</v>
      </c>
      <c r="C30" s="29" t="s">
        <v>29</v>
      </c>
      <c r="D30" s="330">
        <v>2</v>
      </c>
      <c r="E30" s="399" t="s">
        <v>200</v>
      </c>
      <c r="F30" s="399" t="s">
        <v>75</v>
      </c>
      <c r="G30" s="350" t="s">
        <v>203</v>
      </c>
      <c r="H30" s="351" t="s">
        <v>233</v>
      </c>
      <c r="I30" s="337">
        <v>19</v>
      </c>
      <c r="J30" s="337">
        <v>1</v>
      </c>
      <c r="K30" s="63" t="s">
        <v>40</v>
      </c>
      <c r="L30" s="27">
        <v>55</v>
      </c>
      <c r="M30" s="27">
        <v>49</v>
      </c>
      <c r="N30" s="27">
        <f t="shared" si="0"/>
        <v>104</v>
      </c>
      <c r="O30" s="27">
        <f t="shared" si="1"/>
        <v>85</v>
      </c>
      <c r="P30" s="27"/>
      <c r="Q30" s="27"/>
      <c r="R30" s="27"/>
      <c r="S30" s="27"/>
      <c r="T30" s="27">
        <f t="shared" si="8"/>
        <v>2</v>
      </c>
      <c r="W30" s="357" t="s">
        <v>433</v>
      </c>
      <c r="X30" s="357"/>
      <c r="Y30" s="357"/>
      <c r="Z30" s="357"/>
      <c r="AA30" s="354" t="str">
        <f t="shared" si="9"/>
        <v>和田 徹</v>
      </c>
      <c r="AB30" s="414"/>
      <c r="AC30" s="414"/>
      <c r="AD30" s="414"/>
      <c r="AE30" s="361"/>
      <c r="AF30" s="361"/>
    </row>
    <row r="31" spans="1:32" ht="17.5" customHeight="1">
      <c r="A31" s="332">
        <v>29</v>
      </c>
      <c r="B31" s="332">
        <v>1</v>
      </c>
      <c r="C31" s="29" t="s">
        <v>29</v>
      </c>
      <c r="D31" s="330">
        <v>11</v>
      </c>
      <c r="E31" s="399" t="s">
        <v>496</v>
      </c>
      <c r="F31" s="399" t="s">
        <v>497</v>
      </c>
      <c r="G31" s="350" t="s">
        <v>498</v>
      </c>
      <c r="H31" s="351" t="s">
        <v>507</v>
      </c>
      <c r="I31" s="337">
        <v>36</v>
      </c>
      <c r="J31" s="337">
        <v>0</v>
      </c>
      <c r="K31" s="63" t="s">
        <v>40</v>
      </c>
      <c r="L31" s="27">
        <v>57</v>
      </c>
      <c r="M31" s="27">
        <v>64</v>
      </c>
      <c r="N31" s="27">
        <f t="shared" si="0"/>
        <v>121</v>
      </c>
      <c r="O31" s="27">
        <f t="shared" si="1"/>
        <v>85</v>
      </c>
      <c r="P31" s="27"/>
      <c r="Q31" s="27"/>
      <c r="R31" s="27"/>
      <c r="S31" s="27"/>
      <c r="T31" s="27">
        <f t="shared" si="8"/>
        <v>1</v>
      </c>
      <c r="W31" s="357" t="s">
        <v>434</v>
      </c>
      <c r="X31" s="357"/>
      <c r="Y31" s="357" t="s">
        <v>430</v>
      </c>
      <c r="Z31" s="357" t="s">
        <v>90</v>
      </c>
      <c r="AA31" s="354" t="str">
        <f t="shared" si="9"/>
        <v>防護 康雄</v>
      </c>
      <c r="AB31" s="414"/>
      <c r="AC31" s="414"/>
      <c r="AD31" s="414"/>
      <c r="AE31" s="362"/>
      <c r="AF31" s="362"/>
    </row>
    <row r="32" spans="1:32" ht="17.5" customHeight="1">
      <c r="A32" s="332">
        <v>30</v>
      </c>
      <c r="B32" s="332">
        <v>1</v>
      </c>
      <c r="C32" s="29" t="s">
        <v>29</v>
      </c>
      <c r="D32" s="330">
        <v>8</v>
      </c>
      <c r="E32" s="399" t="s">
        <v>270</v>
      </c>
      <c r="F32" s="399" t="s">
        <v>249</v>
      </c>
      <c r="G32" s="350" t="s">
        <v>113</v>
      </c>
      <c r="H32" s="351" t="s">
        <v>168</v>
      </c>
      <c r="I32" s="337">
        <v>34</v>
      </c>
      <c r="J32" s="337">
        <v>1</v>
      </c>
      <c r="K32" s="63" t="s">
        <v>43</v>
      </c>
      <c r="L32" s="27">
        <v>61</v>
      </c>
      <c r="M32" s="27">
        <v>61</v>
      </c>
      <c r="N32" s="27">
        <f t="shared" si="0"/>
        <v>122</v>
      </c>
      <c r="O32" s="27">
        <f t="shared" si="1"/>
        <v>88</v>
      </c>
      <c r="P32" s="27"/>
      <c r="Q32" s="27"/>
      <c r="R32" s="27"/>
      <c r="S32" s="27"/>
      <c r="T32" s="27">
        <f t="shared" si="8"/>
        <v>2</v>
      </c>
      <c r="U32" s="27">
        <f>I32+1</f>
        <v>35</v>
      </c>
      <c r="W32" s="348" t="s">
        <v>435</v>
      </c>
      <c r="X32" s="355"/>
      <c r="Y32" s="359"/>
      <c r="Z32" s="357"/>
      <c r="AA32" s="354" t="str">
        <f t="shared" si="9"/>
        <v>吉岡 裕子 Ahn</v>
      </c>
      <c r="AB32" s="414"/>
      <c r="AC32" s="414"/>
      <c r="AD32" s="414"/>
    </row>
    <row r="33" spans="1:30" ht="17.5" customHeight="1">
      <c r="A33" s="332">
        <v>31</v>
      </c>
      <c r="B33" s="332">
        <v>1</v>
      </c>
      <c r="C33" s="29" t="s">
        <v>29</v>
      </c>
      <c r="D33" s="330">
        <v>8</v>
      </c>
      <c r="E33" s="399" t="s">
        <v>362</v>
      </c>
      <c r="F33" s="399" t="s">
        <v>363</v>
      </c>
      <c r="G33" s="350" t="s">
        <v>215</v>
      </c>
      <c r="H33" s="351" t="s">
        <v>225</v>
      </c>
      <c r="I33" s="337">
        <v>17</v>
      </c>
      <c r="J33" s="337">
        <v>1</v>
      </c>
      <c r="K33" s="60" t="s">
        <v>44</v>
      </c>
      <c r="L33" s="27">
        <v>48</v>
      </c>
      <c r="M33" s="27">
        <v>59</v>
      </c>
      <c r="N33" s="27">
        <f t="shared" si="0"/>
        <v>107</v>
      </c>
      <c r="O33" s="27">
        <f t="shared" si="1"/>
        <v>90</v>
      </c>
      <c r="P33" s="27"/>
      <c r="Q33" s="27"/>
      <c r="R33" s="27"/>
      <c r="S33" s="32"/>
      <c r="T33" s="27">
        <f t="shared" si="8"/>
        <v>2</v>
      </c>
      <c r="U33" s="33">
        <f>I33+2</f>
        <v>19</v>
      </c>
      <c r="W33" s="374" t="s">
        <v>436</v>
      </c>
      <c r="X33" s="375"/>
      <c r="Y33" s="376"/>
      <c r="Z33" s="377"/>
      <c r="AA33" s="354" t="str">
        <f t="shared" si="9"/>
        <v>遠藤 誠</v>
      </c>
      <c r="AB33" s="415"/>
      <c r="AC33" s="414"/>
      <c r="AD33" s="414"/>
    </row>
    <row r="34" spans="1:30" ht="16" customHeight="1">
      <c r="A34" s="332">
        <v>32</v>
      </c>
      <c r="B34" s="332">
        <v>1</v>
      </c>
      <c r="C34" s="29" t="s">
        <v>29</v>
      </c>
      <c r="D34" s="330">
        <v>1</v>
      </c>
      <c r="E34" s="399" t="s">
        <v>511</v>
      </c>
      <c r="F34" s="399" t="s">
        <v>512</v>
      </c>
      <c r="G34" s="351" t="s">
        <v>513</v>
      </c>
      <c r="H34" s="351" t="s">
        <v>545</v>
      </c>
      <c r="I34" s="417" t="s">
        <v>518</v>
      </c>
      <c r="J34" s="417">
        <v>0</v>
      </c>
      <c r="K34" s="45" t="s">
        <v>459</v>
      </c>
      <c r="L34" s="27">
        <v>53</v>
      </c>
      <c r="M34" s="27">
        <v>49</v>
      </c>
      <c r="N34" s="27">
        <f t="shared" ref="N34:N39" si="10">L34+M34</f>
        <v>102</v>
      </c>
      <c r="O34" s="385" t="s">
        <v>574</v>
      </c>
      <c r="P34" s="27">
        <v>14</v>
      </c>
      <c r="Q34" s="27">
        <v>14</v>
      </c>
      <c r="R34" s="27"/>
      <c r="S34" s="27"/>
      <c r="T34" s="27">
        <f t="shared" si="8"/>
        <v>1</v>
      </c>
      <c r="W34" s="357"/>
      <c r="X34" s="355"/>
      <c r="Y34" s="363"/>
      <c r="Z34" s="363"/>
      <c r="AA34" s="354" t="str">
        <f t="shared" si="9"/>
        <v>太田 英之</v>
      </c>
      <c r="AB34" s="3" t="s">
        <v>548</v>
      </c>
      <c r="AC34" s="414"/>
      <c r="AD34" s="414"/>
    </row>
    <row r="35" spans="1:30" ht="16" customHeight="1">
      <c r="A35" s="332">
        <v>33</v>
      </c>
      <c r="B35" s="332">
        <v>1</v>
      </c>
      <c r="C35" s="29" t="s">
        <v>29</v>
      </c>
      <c r="D35" s="330">
        <v>2</v>
      </c>
      <c r="E35" s="399" t="s">
        <v>514</v>
      </c>
      <c r="F35" s="399" t="s">
        <v>515</v>
      </c>
      <c r="G35" s="350" t="s">
        <v>492</v>
      </c>
      <c r="H35" s="351" t="s">
        <v>524</v>
      </c>
      <c r="I35" s="417" t="s">
        <v>45</v>
      </c>
      <c r="J35" s="417">
        <v>0</v>
      </c>
      <c r="K35" s="45" t="s">
        <v>459</v>
      </c>
      <c r="L35" s="27">
        <v>54</v>
      </c>
      <c r="M35" s="27">
        <v>53</v>
      </c>
      <c r="N35" s="27">
        <f t="shared" si="10"/>
        <v>107</v>
      </c>
      <c r="O35" s="385" t="s">
        <v>574</v>
      </c>
      <c r="P35" s="27"/>
      <c r="Q35" s="27"/>
      <c r="R35" s="27"/>
      <c r="S35" s="27"/>
      <c r="T35" s="27">
        <f t="shared" si="8"/>
        <v>1</v>
      </c>
      <c r="U35" s="4"/>
      <c r="W35" s="348"/>
      <c r="X35" s="355"/>
      <c r="Y35" s="357"/>
      <c r="Z35" s="357"/>
      <c r="AA35" s="354" t="str">
        <f t="shared" si="9"/>
        <v>野村 浩史</v>
      </c>
      <c r="AB35" s="3" t="s">
        <v>548</v>
      </c>
    </row>
    <row r="36" spans="1:30" ht="16" customHeight="1">
      <c r="A36" s="332">
        <v>34</v>
      </c>
      <c r="B36" s="332">
        <v>1</v>
      </c>
      <c r="C36" s="29" t="s">
        <v>29</v>
      </c>
      <c r="D36" s="330">
        <v>3</v>
      </c>
      <c r="E36" s="399" t="s">
        <v>516</v>
      </c>
      <c r="F36" s="399" t="s">
        <v>517</v>
      </c>
      <c r="G36" s="350" t="s">
        <v>113</v>
      </c>
      <c r="H36" s="351" t="s">
        <v>522</v>
      </c>
      <c r="I36" s="417" t="s">
        <v>45</v>
      </c>
      <c r="J36" s="417">
        <v>0</v>
      </c>
      <c r="K36" s="45" t="s">
        <v>459</v>
      </c>
      <c r="L36" s="27">
        <v>52</v>
      </c>
      <c r="M36" s="27">
        <v>65</v>
      </c>
      <c r="N36" s="27">
        <f t="shared" si="10"/>
        <v>117</v>
      </c>
      <c r="O36" s="385" t="s">
        <v>574</v>
      </c>
      <c r="P36" s="27"/>
      <c r="Q36" s="27"/>
      <c r="R36" s="27"/>
      <c r="S36" s="27"/>
      <c r="T36" s="27">
        <f t="shared" si="8"/>
        <v>1</v>
      </c>
      <c r="W36" s="357"/>
      <c r="X36" s="355"/>
      <c r="Y36" s="363"/>
      <c r="Z36" s="363"/>
      <c r="AA36" s="354" t="str">
        <f t="shared" si="9"/>
        <v>糸山 孝彦</v>
      </c>
      <c r="AB36" s="3" t="s">
        <v>548</v>
      </c>
    </row>
    <row r="37" spans="1:30" ht="16" customHeight="1">
      <c r="A37" s="332">
        <v>35</v>
      </c>
      <c r="B37" s="332">
        <v>1</v>
      </c>
      <c r="C37" s="29" t="s">
        <v>29</v>
      </c>
      <c r="D37" s="330">
        <v>8</v>
      </c>
      <c r="E37" s="399" t="s">
        <v>112</v>
      </c>
      <c r="F37" s="399" t="s">
        <v>253</v>
      </c>
      <c r="G37" s="350" t="s">
        <v>257</v>
      </c>
      <c r="H37" s="351" t="s">
        <v>457</v>
      </c>
      <c r="I37" s="417" t="s">
        <v>84</v>
      </c>
      <c r="J37" s="417">
        <v>1</v>
      </c>
      <c r="K37" s="45" t="s">
        <v>459</v>
      </c>
      <c r="L37" s="27">
        <v>54</v>
      </c>
      <c r="M37" s="27">
        <v>51</v>
      </c>
      <c r="N37" s="27">
        <f t="shared" si="10"/>
        <v>105</v>
      </c>
      <c r="O37" s="385" t="s">
        <v>574</v>
      </c>
      <c r="P37" s="27"/>
      <c r="Q37" s="27"/>
      <c r="R37" s="27"/>
      <c r="S37" s="27"/>
      <c r="T37" s="27">
        <f t="shared" si="8"/>
        <v>2</v>
      </c>
      <c r="W37" s="357"/>
      <c r="X37" s="355"/>
      <c r="Y37" s="363"/>
      <c r="Z37" s="363"/>
      <c r="AA37" s="354" t="str">
        <f t="shared" si="9"/>
        <v>吉田 健清</v>
      </c>
      <c r="AB37" s="3" t="s">
        <v>548</v>
      </c>
    </row>
    <row r="38" spans="1:30" ht="16" customHeight="1">
      <c r="A38" s="332">
        <v>36</v>
      </c>
      <c r="B38" s="332">
        <v>1</v>
      </c>
      <c r="C38" s="29" t="s">
        <v>29</v>
      </c>
      <c r="D38" s="330">
        <v>10</v>
      </c>
      <c r="E38" s="399" t="s">
        <v>251</v>
      </c>
      <c r="F38" s="399" t="s">
        <v>252</v>
      </c>
      <c r="G38" s="351" t="s">
        <v>255</v>
      </c>
      <c r="H38" s="351" t="s">
        <v>455</v>
      </c>
      <c r="I38" s="417" t="s">
        <v>84</v>
      </c>
      <c r="J38" s="417">
        <v>1</v>
      </c>
      <c r="K38" s="45" t="s">
        <v>459</v>
      </c>
      <c r="L38" s="27">
        <v>45</v>
      </c>
      <c r="M38" s="27">
        <v>47</v>
      </c>
      <c r="N38" s="27">
        <f t="shared" si="10"/>
        <v>92</v>
      </c>
      <c r="O38" s="385" t="s">
        <v>574</v>
      </c>
      <c r="P38" s="27"/>
      <c r="Q38" s="27"/>
      <c r="R38" s="27"/>
      <c r="S38" s="27"/>
      <c r="T38" s="27">
        <f t="shared" si="8"/>
        <v>2</v>
      </c>
      <c r="W38" s="357"/>
      <c r="X38" s="355"/>
      <c r="Y38" s="363"/>
      <c r="Z38" s="363"/>
      <c r="AA38" s="354" t="str">
        <f t="shared" si="9"/>
        <v>飯田 拓治</v>
      </c>
      <c r="AB38" s="3" t="s">
        <v>548</v>
      </c>
    </row>
    <row r="39" spans="1:30" ht="16" customHeight="1">
      <c r="A39" s="332">
        <v>37</v>
      </c>
      <c r="B39" s="332">
        <v>1</v>
      </c>
      <c r="C39" s="29" t="s">
        <v>29</v>
      </c>
      <c r="D39" s="330">
        <v>11</v>
      </c>
      <c r="E39" s="399" t="s">
        <v>364</v>
      </c>
      <c r="F39" s="399" t="s">
        <v>365</v>
      </c>
      <c r="G39" s="351" t="s">
        <v>359</v>
      </c>
      <c r="H39" s="351" t="s">
        <v>452</v>
      </c>
      <c r="I39" s="417" t="s">
        <v>84</v>
      </c>
      <c r="J39" s="417">
        <v>1</v>
      </c>
      <c r="K39" s="45" t="s">
        <v>459</v>
      </c>
      <c r="L39" s="27">
        <v>49</v>
      </c>
      <c r="M39" s="27">
        <v>61</v>
      </c>
      <c r="N39" s="27">
        <f t="shared" si="10"/>
        <v>110</v>
      </c>
      <c r="O39" s="385" t="s">
        <v>574</v>
      </c>
      <c r="P39" s="27">
        <v>5</v>
      </c>
      <c r="Q39" s="27"/>
      <c r="R39" s="27"/>
      <c r="S39" s="27"/>
      <c r="T39" s="27">
        <f t="shared" si="8"/>
        <v>2</v>
      </c>
      <c r="W39" s="357"/>
      <c r="X39" s="355"/>
      <c r="Y39" s="363"/>
      <c r="Z39" s="363"/>
      <c r="AA39" s="354" t="str">
        <f t="shared" si="9"/>
        <v>鈴木 謙司</v>
      </c>
      <c r="AB39" s="3" t="s">
        <v>548</v>
      </c>
    </row>
    <row r="40" spans="1:30" ht="20.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W40" s="357" t="s">
        <v>442</v>
      </c>
      <c r="X40" s="355">
        <v>20</v>
      </c>
      <c r="Y40" s="357"/>
      <c r="Z40" s="357"/>
      <c r="AA40" s="354" t="s">
        <v>168</v>
      </c>
    </row>
    <row r="41" spans="1:30" ht="20.5" customHeight="1">
      <c r="A41" s="336"/>
      <c r="B41" s="336"/>
      <c r="W41" s="357" t="s">
        <v>443</v>
      </c>
      <c r="X41" s="355">
        <v>20</v>
      </c>
      <c r="Y41" s="363"/>
      <c r="Z41" s="363"/>
      <c r="AA41" s="354" t="s">
        <v>167</v>
      </c>
      <c r="AB41" s="27">
        <v>40</v>
      </c>
      <c r="AC41" s="27">
        <v>42</v>
      </c>
      <c r="AD41" s="27">
        <f>AB41+AC41</f>
        <v>82</v>
      </c>
    </row>
    <row r="42" spans="1:30" ht="20.5" customHeight="1">
      <c r="A42" s="336"/>
      <c r="B42" s="336"/>
      <c r="W42" s="357" t="s">
        <v>444</v>
      </c>
      <c r="X42" s="357"/>
      <c r="Y42" s="357" t="s">
        <v>445</v>
      </c>
      <c r="Z42" s="357" t="s">
        <v>88</v>
      </c>
      <c r="AA42" s="354" t="s">
        <v>547</v>
      </c>
      <c r="AB42" s="27">
        <v>47</v>
      </c>
      <c r="AC42" s="27">
        <v>43</v>
      </c>
      <c r="AD42" s="27">
        <f t="shared" ref="AD42" si="11">AB42+AC42</f>
        <v>90</v>
      </c>
    </row>
    <row r="43" spans="1:30" ht="62" customHeight="1">
      <c r="A43" s="336"/>
      <c r="D43" s="27" t="s">
        <v>28</v>
      </c>
      <c r="E43" s="398" t="s">
        <v>480</v>
      </c>
      <c r="F43" s="398" t="s">
        <v>481</v>
      </c>
      <c r="G43" s="28" t="s">
        <v>12</v>
      </c>
      <c r="H43" s="30" t="s">
        <v>379</v>
      </c>
      <c r="I43" s="28" t="s">
        <v>59</v>
      </c>
      <c r="J43" s="381"/>
      <c r="K43" s="34" t="s">
        <v>24</v>
      </c>
      <c r="L43" s="28" t="s">
        <v>13</v>
      </c>
      <c r="M43" s="28" t="s">
        <v>14</v>
      </c>
      <c r="N43" s="28" t="s">
        <v>15</v>
      </c>
      <c r="O43" s="381" t="s">
        <v>16</v>
      </c>
      <c r="P43" s="384" t="s">
        <v>36</v>
      </c>
      <c r="Q43" s="41" t="s">
        <v>31</v>
      </c>
      <c r="R43" s="41" t="s">
        <v>32</v>
      </c>
      <c r="S43" s="31" t="s">
        <v>381</v>
      </c>
      <c r="W43"/>
      <c r="X43"/>
      <c r="Y43"/>
      <c r="Z43"/>
      <c r="AA43"/>
    </row>
    <row r="44" spans="1:30" ht="18" customHeight="1">
      <c r="A44" s="336"/>
      <c r="D44" s="364">
        <v>4</v>
      </c>
      <c r="E44" s="399" t="s">
        <v>525</v>
      </c>
      <c r="F44" s="399" t="s">
        <v>526</v>
      </c>
      <c r="G44" s="351" t="s">
        <v>527</v>
      </c>
      <c r="H44" s="351" t="s">
        <v>541</v>
      </c>
      <c r="I44" s="63" t="s">
        <v>73</v>
      </c>
      <c r="J44" s="382"/>
      <c r="K44" s="48" t="s">
        <v>40</v>
      </c>
      <c r="L44" s="27">
        <v>54</v>
      </c>
      <c r="M44" s="27">
        <v>63</v>
      </c>
      <c r="N44" s="27">
        <f>L44+M44</f>
        <v>117</v>
      </c>
      <c r="O44" s="385"/>
      <c r="P44" s="385"/>
      <c r="Q44" s="27"/>
      <c r="R44" s="27"/>
      <c r="S44" s="27"/>
      <c r="W44"/>
      <c r="X44"/>
      <c r="Y44"/>
      <c r="Z44"/>
      <c r="AA44"/>
    </row>
    <row r="45" spans="1:30" ht="18" customHeight="1">
      <c r="A45" s="336"/>
      <c r="D45" s="367">
        <v>5</v>
      </c>
      <c r="E45" s="399" t="s">
        <v>528</v>
      </c>
      <c r="F45" s="399" t="s">
        <v>529</v>
      </c>
      <c r="G45" s="351" t="s">
        <v>530</v>
      </c>
      <c r="H45" s="351" t="s">
        <v>546</v>
      </c>
      <c r="I45" s="63" t="s">
        <v>73</v>
      </c>
      <c r="J45" s="383"/>
      <c r="K45" s="63" t="s">
        <v>40</v>
      </c>
      <c r="L45" s="27">
        <v>46</v>
      </c>
      <c r="M45" s="27">
        <v>54</v>
      </c>
      <c r="N45" s="27">
        <f t="shared" ref="N45:N49" si="12">L45+M45</f>
        <v>100</v>
      </c>
      <c r="O45" s="385"/>
      <c r="P45" s="385"/>
      <c r="Q45" s="27"/>
      <c r="R45" s="27"/>
      <c r="S45" s="27"/>
    </row>
    <row r="46" spans="1:30" ht="18" customHeight="1">
      <c r="D46" s="365">
        <v>6</v>
      </c>
      <c r="E46" s="399" t="s">
        <v>552</v>
      </c>
      <c r="F46" s="399" t="s">
        <v>553</v>
      </c>
      <c r="G46" s="351" t="s">
        <v>554</v>
      </c>
      <c r="H46" s="419" t="s">
        <v>566</v>
      </c>
      <c r="I46" s="63" t="s">
        <v>73</v>
      </c>
      <c r="J46" s="383"/>
      <c r="K46" s="63" t="s">
        <v>555</v>
      </c>
      <c r="L46" s="27">
        <v>56</v>
      </c>
      <c r="M46" s="27">
        <v>56</v>
      </c>
      <c r="N46" s="27">
        <f>L46+M46</f>
        <v>112</v>
      </c>
      <c r="O46" s="385"/>
      <c r="P46" s="385"/>
      <c r="Q46" s="27"/>
      <c r="R46" s="27"/>
      <c r="S46" s="27"/>
    </row>
    <row r="47" spans="1:30" ht="18" customHeight="1">
      <c r="A47" s="336"/>
      <c r="D47" s="365">
        <v>6</v>
      </c>
      <c r="E47" s="399" t="s">
        <v>531</v>
      </c>
      <c r="F47" s="399" t="s">
        <v>532</v>
      </c>
      <c r="G47" s="351" t="s">
        <v>533</v>
      </c>
      <c r="H47" s="351" t="s">
        <v>547</v>
      </c>
      <c r="I47" s="63" t="s">
        <v>73</v>
      </c>
      <c r="J47" s="383"/>
      <c r="K47" s="63" t="s">
        <v>40</v>
      </c>
      <c r="L47" s="27">
        <v>47</v>
      </c>
      <c r="M47" s="27">
        <v>43</v>
      </c>
      <c r="N47" s="27">
        <f t="shared" si="12"/>
        <v>90</v>
      </c>
      <c r="O47" s="385"/>
      <c r="P47" s="385"/>
      <c r="Q47" s="27"/>
      <c r="R47" s="27"/>
      <c r="S47" s="418" t="s">
        <v>564</v>
      </c>
    </row>
    <row r="48" spans="1:30" ht="18" customHeight="1">
      <c r="A48" s="336"/>
      <c r="D48" s="365">
        <v>7</v>
      </c>
      <c r="E48" s="399" t="s">
        <v>534</v>
      </c>
      <c r="F48" s="399" t="s">
        <v>535</v>
      </c>
      <c r="G48" s="351" t="s">
        <v>536</v>
      </c>
      <c r="H48" s="420" t="s">
        <v>567</v>
      </c>
      <c r="I48" s="63" t="s">
        <v>73</v>
      </c>
      <c r="J48" s="383"/>
      <c r="K48" s="63" t="s">
        <v>43</v>
      </c>
      <c r="L48" s="27">
        <v>58</v>
      </c>
      <c r="M48" s="27">
        <v>63</v>
      </c>
      <c r="N48" s="27">
        <f t="shared" si="12"/>
        <v>121</v>
      </c>
      <c r="O48" s="385"/>
      <c r="P48" s="385"/>
      <c r="Q48" s="27"/>
      <c r="R48" s="27" t="s">
        <v>561</v>
      </c>
      <c r="S48" s="27"/>
    </row>
    <row r="49" spans="3:32" ht="18" customHeight="1">
      <c r="D49" s="365">
        <v>9</v>
      </c>
      <c r="E49" s="399" t="s">
        <v>69</v>
      </c>
      <c r="F49" s="399" t="s">
        <v>198</v>
      </c>
      <c r="G49" s="351" t="s">
        <v>254</v>
      </c>
      <c r="H49" s="351" t="s">
        <v>353</v>
      </c>
      <c r="I49" s="63" t="s">
        <v>73</v>
      </c>
      <c r="J49" s="383"/>
      <c r="K49" s="63" t="s">
        <v>43</v>
      </c>
      <c r="L49" s="27">
        <v>70</v>
      </c>
      <c r="M49" s="27">
        <v>66</v>
      </c>
      <c r="N49" s="27">
        <f t="shared" si="12"/>
        <v>136</v>
      </c>
      <c r="O49" s="385"/>
      <c r="P49" s="385"/>
      <c r="Q49" s="27"/>
      <c r="R49" s="27"/>
      <c r="S49" s="27"/>
    </row>
    <row r="50" spans="3:32" s="3" customFormat="1" ht="18" customHeight="1">
      <c r="C50" s="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V50" s="4"/>
      <c r="W50" s="4"/>
      <c r="X50" s="4"/>
      <c r="Y50" s="4"/>
      <c r="Z50" s="4"/>
      <c r="AA50" s="4"/>
      <c r="AE50" s="4"/>
      <c r="AF50" s="4"/>
    </row>
    <row r="51" spans="3:32" s="3" customFormat="1" ht="18" customHeight="1">
      <c r="C51" s="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V51" s="4"/>
      <c r="W51" s="4"/>
      <c r="X51" s="4"/>
      <c r="Y51" s="4"/>
      <c r="Z51" s="4"/>
      <c r="AA51" s="4"/>
      <c r="AE51" s="4"/>
      <c r="AF51" s="4"/>
    </row>
    <row r="52" spans="3:32" s="3" customFormat="1">
      <c r="C52" s="8"/>
      <c r="D52" s="4"/>
      <c r="G52" s="4"/>
      <c r="K52" s="25"/>
      <c r="O52" s="339"/>
      <c r="V52" s="4"/>
      <c r="W52" s="4"/>
      <c r="X52" s="4"/>
      <c r="Y52" s="4"/>
      <c r="Z52" s="4"/>
      <c r="AA52" s="4"/>
      <c r="AE52" s="4"/>
      <c r="AF52" s="4"/>
    </row>
    <row r="54" spans="3:32" s="3" customFormat="1">
      <c r="C54" s="8"/>
      <c r="D54" s="4"/>
      <c r="G54" s="4"/>
      <c r="K54" s="25"/>
      <c r="O54" s="339"/>
      <c r="V54" s="4"/>
      <c r="W54" s="4"/>
      <c r="X54" s="4"/>
      <c r="Y54" s="4"/>
      <c r="Z54" s="4"/>
      <c r="AA54" s="4"/>
      <c r="AE54" s="4"/>
      <c r="AF54" s="4"/>
    </row>
    <row r="55" spans="3:32" s="3" customFormat="1">
      <c r="C55" s="8"/>
      <c r="D55" s="4"/>
      <c r="G55" s="4"/>
      <c r="K55" s="25"/>
      <c r="O55" s="339"/>
      <c r="V55" s="4"/>
      <c r="W55" s="4"/>
      <c r="X55" s="4"/>
      <c r="Y55" s="4"/>
      <c r="Z55" s="4"/>
      <c r="AA55" s="4"/>
      <c r="AE55" s="4"/>
      <c r="AF55" s="4"/>
    </row>
    <row r="56" spans="3:32" s="3" customFormat="1">
      <c r="C56" s="8"/>
      <c r="D56" s="4"/>
      <c r="G56" s="4"/>
      <c r="K56" s="25"/>
      <c r="O56" s="339"/>
      <c r="V56" s="4"/>
      <c r="W56" s="4"/>
      <c r="X56" s="4"/>
      <c r="Y56" s="4"/>
      <c r="Z56" s="4"/>
      <c r="AA56" s="4"/>
      <c r="AE56" s="4"/>
      <c r="AF56" s="4"/>
    </row>
    <row r="57" spans="3:32" s="3" customFormat="1">
      <c r="C57" s="8"/>
      <c r="D57" s="4"/>
      <c r="G57" s="4"/>
      <c r="K57" s="25"/>
      <c r="O57" s="339"/>
      <c r="V57" s="4"/>
      <c r="W57" s="4"/>
      <c r="X57" s="4"/>
      <c r="Y57" s="4"/>
      <c r="Z57" s="4"/>
      <c r="AA57" s="4"/>
      <c r="AE57" s="4"/>
      <c r="AF57" s="4"/>
    </row>
    <row r="58" spans="3:32" s="3" customFormat="1">
      <c r="C58" s="8"/>
      <c r="D58" s="4"/>
      <c r="G58" s="4"/>
      <c r="K58" s="25"/>
      <c r="O58" s="339"/>
      <c r="V58" s="4"/>
      <c r="W58" s="4"/>
      <c r="X58" s="4"/>
      <c r="Y58" s="4"/>
      <c r="Z58" s="4"/>
      <c r="AA58" s="4"/>
      <c r="AE58" s="4"/>
      <c r="AF58" s="4"/>
    </row>
    <row r="59" spans="3:32" s="3" customFormat="1">
      <c r="C59" s="8"/>
      <c r="D59" s="4"/>
      <c r="G59" s="4"/>
      <c r="K59" s="25"/>
      <c r="O59" s="339"/>
      <c r="V59" s="4"/>
      <c r="W59" s="4"/>
      <c r="X59" s="4"/>
      <c r="Y59" s="4"/>
      <c r="Z59" s="4"/>
      <c r="AA59" s="4"/>
      <c r="AE59" s="4"/>
      <c r="AF59" s="4"/>
    </row>
    <row r="60" spans="3:32" s="3" customFormat="1">
      <c r="C60" s="8"/>
      <c r="D60" s="4"/>
      <c r="G60" s="4"/>
      <c r="K60" s="25"/>
      <c r="O60" s="339"/>
      <c r="V60" s="4"/>
      <c r="W60" s="4"/>
      <c r="X60" s="4"/>
      <c r="Y60" s="4"/>
      <c r="Z60" s="4"/>
      <c r="AA60" s="4"/>
      <c r="AE60" s="4"/>
      <c r="AF60" s="4"/>
    </row>
    <row r="61" spans="3:32" s="3" customFormat="1">
      <c r="C61" s="8"/>
      <c r="D61" s="4"/>
      <c r="G61" s="4"/>
      <c r="K61" s="25"/>
      <c r="O61" s="339"/>
      <c r="V61" s="4"/>
      <c r="W61" s="4"/>
      <c r="X61" s="4"/>
      <c r="Y61" s="4"/>
      <c r="Z61" s="4"/>
      <c r="AA61" s="4"/>
      <c r="AE61" s="4"/>
      <c r="AF61" s="4"/>
    </row>
    <row r="62" spans="3:32" s="3" customFormat="1">
      <c r="C62" s="8"/>
      <c r="D62" s="4"/>
      <c r="G62" s="4"/>
      <c r="K62" s="25"/>
      <c r="O62" s="4"/>
      <c r="V62" s="4"/>
      <c r="W62" s="4"/>
      <c r="X62" s="4"/>
      <c r="Y62" s="4"/>
      <c r="Z62" s="4"/>
      <c r="AA62" s="4"/>
      <c r="AE62" s="4"/>
      <c r="AF62" s="4"/>
    </row>
    <row r="63" spans="3:32" s="3" customFormat="1">
      <c r="C63" s="8"/>
      <c r="D63" s="4"/>
      <c r="G63" s="4"/>
      <c r="K63" s="25"/>
      <c r="O63" s="339"/>
      <c r="V63" s="4"/>
      <c r="W63" s="4"/>
      <c r="X63" s="4"/>
      <c r="Y63" s="4"/>
      <c r="Z63" s="4"/>
      <c r="AA63" s="4"/>
      <c r="AE63" s="4"/>
      <c r="AF63" s="4"/>
    </row>
    <row r="65" spans="3:32" s="3" customFormat="1">
      <c r="C65" s="8"/>
      <c r="D65" s="4"/>
      <c r="G65" s="4"/>
      <c r="K65" s="25"/>
      <c r="O65" s="4"/>
      <c r="V65" s="4"/>
      <c r="W65" s="4"/>
      <c r="X65" s="4"/>
      <c r="Y65" s="4"/>
      <c r="Z65" s="4"/>
      <c r="AA65" s="4"/>
      <c r="AE65" s="4"/>
      <c r="AF65" s="4"/>
    </row>
    <row r="66" spans="3:32" s="3" customFormat="1">
      <c r="C66" s="8"/>
      <c r="D66" s="4"/>
      <c r="G66" s="4"/>
      <c r="K66" s="25"/>
      <c r="O66" s="4"/>
      <c r="V66" s="4"/>
      <c r="W66" s="4"/>
      <c r="X66" s="4"/>
      <c r="Y66" s="4"/>
      <c r="Z66" s="4"/>
      <c r="AA66" s="4"/>
      <c r="AE66" s="4"/>
      <c r="AF66" s="4"/>
    </row>
    <row r="67" spans="3:32" s="3" customFormat="1">
      <c r="C67" s="8"/>
      <c r="D67" s="4"/>
      <c r="G67" s="4"/>
      <c r="K67" s="25"/>
      <c r="O67" s="4"/>
      <c r="V67" s="4"/>
      <c r="W67" s="4"/>
      <c r="X67" s="4"/>
      <c r="Y67" s="4"/>
      <c r="Z67" s="4"/>
      <c r="AA67" s="4"/>
      <c r="AE67" s="4"/>
      <c r="AF67" s="4"/>
    </row>
    <row r="68" spans="3:32" s="3" customFormat="1">
      <c r="C68" s="8"/>
      <c r="D68" s="4"/>
      <c r="G68" s="4"/>
      <c r="K68" s="25"/>
      <c r="O68" s="4"/>
      <c r="V68" s="4"/>
      <c r="W68" s="4"/>
      <c r="X68" s="4"/>
      <c r="Y68" s="4"/>
      <c r="Z68" s="4"/>
      <c r="AA68" s="4"/>
      <c r="AE68" s="4"/>
      <c r="AF68" s="4"/>
    </row>
    <row r="69" spans="3:32" s="3" customFormat="1">
      <c r="C69" s="8"/>
      <c r="D69" s="4"/>
      <c r="G69" s="4"/>
      <c r="K69" s="25"/>
      <c r="O69" s="4"/>
      <c r="V69" s="4"/>
      <c r="W69" s="4"/>
      <c r="X69" s="4"/>
      <c r="Y69" s="4"/>
      <c r="Z69" s="4"/>
      <c r="AA69" s="4"/>
      <c r="AE69" s="4"/>
      <c r="AF69" s="4"/>
    </row>
    <row r="70" spans="3:32" s="3" customFormat="1">
      <c r="C70" s="8"/>
      <c r="D70" s="4"/>
      <c r="G70" s="4"/>
      <c r="K70" s="25"/>
      <c r="O70" s="4"/>
      <c r="V70" s="4"/>
      <c r="W70" s="4"/>
      <c r="X70" s="4"/>
      <c r="Y70" s="4"/>
      <c r="Z70" s="4"/>
      <c r="AA70" s="4"/>
      <c r="AE70" s="4"/>
      <c r="AF70" s="4"/>
    </row>
    <row r="71" spans="3:32" s="3" customFormat="1">
      <c r="C71" s="8"/>
      <c r="D71" s="4"/>
      <c r="G71" s="4"/>
      <c r="K71" s="25"/>
      <c r="O71" s="4"/>
      <c r="V71" s="4"/>
      <c r="W71" s="4"/>
      <c r="X71" s="4"/>
      <c r="Y71" s="4"/>
      <c r="Z71" s="4"/>
      <c r="AA71" s="4"/>
      <c r="AE71" s="4"/>
      <c r="AF71" s="4"/>
    </row>
    <row r="72" spans="3:32" s="3" customFormat="1">
      <c r="C72" s="8"/>
      <c r="D72" s="4"/>
      <c r="G72" s="4"/>
      <c r="K72" s="25"/>
      <c r="O72" s="4"/>
      <c r="V72" s="4"/>
      <c r="W72" s="4"/>
      <c r="X72" s="4"/>
      <c r="Y72" s="4"/>
      <c r="Z72" s="4"/>
      <c r="AA72" s="4"/>
      <c r="AE72" s="4"/>
      <c r="AF72" s="4"/>
    </row>
    <row r="73" spans="3:32" s="3" customFormat="1">
      <c r="C73" s="8"/>
      <c r="D73" s="4"/>
      <c r="G73" s="4"/>
      <c r="K73" s="25"/>
      <c r="O73" s="4"/>
      <c r="V73" s="4"/>
      <c r="W73" s="4"/>
      <c r="X73" s="4"/>
      <c r="Y73" s="4"/>
      <c r="Z73" s="4"/>
      <c r="AA73" s="4"/>
      <c r="AE73" s="4"/>
      <c r="AF73" s="4"/>
    </row>
    <row r="74" spans="3:32" s="3" customFormat="1">
      <c r="C74" s="8"/>
      <c r="D74" s="4"/>
      <c r="G74" s="4"/>
      <c r="K74" s="25"/>
      <c r="O74" s="4"/>
      <c r="V74" s="4"/>
      <c r="W74" s="4"/>
      <c r="X74" s="4"/>
      <c r="Y74" s="4"/>
      <c r="Z74" s="4"/>
      <c r="AA74" s="4"/>
      <c r="AE74" s="4"/>
      <c r="AF74" s="4"/>
    </row>
    <row r="75" spans="3:32" s="3" customFormat="1">
      <c r="C75" s="8"/>
      <c r="D75" s="4"/>
      <c r="G75" s="4"/>
      <c r="K75" s="25"/>
      <c r="O75" s="4"/>
      <c r="V75" s="4"/>
      <c r="W75" s="4"/>
      <c r="X75" s="4"/>
      <c r="Y75" s="4"/>
      <c r="Z75" s="4"/>
      <c r="AA75" s="4"/>
      <c r="AE75" s="4"/>
      <c r="AF75" s="4"/>
    </row>
    <row r="76" spans="3:32" s="3" customFormat="1">
      <c r="C76" s="8"/>
      <c r="D76" s="4"/>
      <c r="G76" s="4"/>
      <c r="K76" s="25"/>
      <c r="O76" s="4"/>
      <c r="V76" s="4"/>
      <c r="W76" s="4"/>
      <c r="X76" s="4"/>
      <c r="Y76" s="4"/>
      <c r="Z76" s="4"/>
      <c r="AA76" s="4"/>
      <c r="AE76" s="4"/>
      <c r="AF76" s="4"/>
    </row>
  </sheetData>
  <sortState xmlns:xlrd2="http://schemas.microsoft.com/office/spreadsheetml/2017/richdata2" ref="D3:S33">
    <sortCondition ref="O3:O33"/>
    <sortCondition ref="I3:I33"/>
  </sortState>
  <phoneticPr fontId="59"/>
  <dataValidations count="1">
    <dataValidation type="list" allowBlank="1" showInputMessage="1" showErrorMessage="1" sqref="C3:C39 C41:C42" xr:uid="{6C0F942A-4C8C-4830-B015-E8AE8F355B96}">
      <formula1>"会員,NEW-1,NEW-2,GUEST"</formula1>
    </dataValidation>
  </dataValidations>
  <printOptions gridLines="1"/>
  <pageMargins left="0.25" right="0.25" top="0.75" bottom="0.75" header="0.3" footer="0.3"/>
  <pageSetup scale="61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FF847-2EF3-40B0-B4B9-1FC3F070F510}">
  <sheetPr>
    <pageSetUpPr fitToPage="1"/>
  </sheetPr>
  <dimension ref="A1:AF75"/>
  <sheetViews>
    <sheetView showGridLines="0" zoomScale="71" zoomScaleNormal="85" workbookViewId="0">
      <selection activeCell="A2" sqref="A2"/>
    </sheetView>
  </sheetViews>
  <sheetFormatPr defaultColWidth="9.08984375" defaultRowHeight="14"/>
  <cols>
    <col min="1" max="1" width="5.08984375" style="3" customWidth="1"/>
    <col min="2" max="2" width="5.7265625" style="3" bestFit="1" customWidth="1"/>
    <col min="3" max="3" width="8.6328125" style="8" customWidth="1"/>
    <col min="4" max="4" width="3.6328125" style="4" bestFit="1" customWidth="1"/>
    <col min="5" max="6" width="13.7265625" style="3" customWidth="1"/>
    <col min="7" max="7" width="52.90625" style="4" bestFit="1" customWidth="1"/>
    <col min="8" max="8" width="15.26953125" style="3" bestFit="1" customWidth="1"/>
    <col min="9" max="10" width="8.1796875" style="3" customWidth="1"/>
    <col min="11" max="11" width="8.1796875" style="25" customWidth="1"/>
    <col min="12" max="15" width="8.1796875" style="3" customWidth="1"/>
    <col min="16" max="16" width="7.81640625" style="3" customWidth="1"/>
    <col min="17" max="17" width="10.36328125" style="3" customWidth="1"/>
    <col min="18" max="18" width="9.453125" style="3" customWidth="1"/>
    <col min="19" max="19" width="8.54296875" style="3" customWidth="1"/>
    <col min="20" max="20" width="8.90625" style="3" customWidth="1"/>
    <col min="21" max="21" width="9.6328125" style="3" bestFit="1" customWidth="1"/>
    <col min="22" max="22" width="3" style="4" customWidth="1"/>
    <col min="23" max="23" width="16.36328125" style="4" customWidth="1"/>
    <col min="24" max="24" width="7.54296875" style="4" customWidth="1"/>
    <col min="25" max="25" width="49.08984375" style="4" bestFit="1" customWidth="1"/>
    <col min="26" max="26" width="15.90625" style="4" bestFit="1" customWidth="1"/>
    <col min="27" max="27" width="15.26953125" style="4" bestFit="1" customWidth="1"/>
    <col min="28" max="30" width="8.54296875" style="3" customWidth="1"/>
    <col min="31" max="32" width="8.54296875" style="4" customWidth="1"/>
    <col min="33" max="16384" width="9.08984375" style="4"/>
  </cols>
  <sheetData>
    <row r="1" spans="1:32" ht="30" customHeight="1">
      <c r="A1" s="411" t="s">
        <v>575</v>
      </c>
      <c r="B1" s="347"/>
      <c r="D1" s="7"/>
      <c r="E1" s="347"/>
      <c r="F1" s="347"/>
      <c r="P1" s="380" t="s">
        <v>448</v>
      </c>
      <c r="Q1" s="380" t="s">
        <v>448</v>
      </c>
      <c r="R1" s="366" t="s">
        <v>447</v>
      </c>
      <c r="W1" s="397" t="s">
        <v>478</v>
      </c>
    </row>
    <row r="2" spans="1:32" ht="62" customHeight="1">
      <c r="A2" s="28" t="s">
        <v>27</v>
      </c>
      <c r="B2" s="28" t="s">
        <v>33</v>
      </c>
      <c r="C2" s="29" t="s">
        <v>473</v>
      </c>
      <c r="D2" s="27" t="s">
        <v>28</v>
      </c>
      <c r="E2" s="398" t="s">
        <v>480</v>
      </c>
      <c r="F2" s="398" t="s">
        <v>481</v>
      </c>
      <c r="G2" s="28" t="s">
        <v>12</v>
      </c>
      <c r="H2" s="30" t="s">
        <v>379</v>
      </c>
      <c r="I2" s="28" t="s">
        <v>59</v>
      </c>
      <c r="J2" s="28" t="s">
        <v>33</v>
      </c>
      <c r="K2" s="30" t="s">
        <v>24</v>
      </c>
      <c r="L2" s="28" t="s">
        <v>13</v>
      </c>
      <c r="M2" s="28" t="s">
        <v>14</v>
      </c>
      <c r="N2" s="28" t="s">
        <v>15</v>
      </c>
      <c r="O2" s="28" t="s">
        <v>16</v>
      </c>
      <c r="P2" s="41" t="s">
        <v>36</v>
      </c>
      <c r="Q2" s="41" t="s">
        <v>31</v>
      </c>
      <c r="R2" s="41" t="s">
        <v>32</v>
      </c>
      <c r="S2" s="31" t="s">
        <v>30</v>
      </c>
      <c r="T2" s="31" t="s">
        <v>380</v>
      </c>
      <c r="U2" s="27" t="s">
        <v>46</v>
      </c>
      <c r="W2" s="348" t="s">
        <v>388</v>
      </c>
      <c r="X2" s="348" t="s">
        <v>389</v>
      </c>
      <c r="Y2" s="348" t="s">
        <v>390</v>
      </c>
      <c r="Z2" s="348" t="s">
        <v>391</v>
      </c>
      <c r="AA2" s="349" t="s">
        <v>392</v>
      </c>
      <c r="AB2" s="349" t="s">
        <v>49</v>
      </c>
      <c r="AC2" s="349" t="s">
        <v>50</v>
      </c>
      <c r="AD2" s="349" t="s">
        <v>51</v>
      </c>
      <c r="AE2" s="349" t="s">
        <v>48</v>
      </c>
      <c r="AF2" s="349" t="s">
        <v>52</v>
      </c>
    </row>
    <row r="3" spans="1:32" ht="17.5" customHeight="1">
      <c r="A3" s="332">
        <v>1</v>
      </c>
      <c r="B3" s="332">
        <v>21</v>
      </c>
      <c r="C3" s="29" t="s">
        <v>29</v>
      </c>
      <c r="D3" s="330">
        <v>1</v>
      </c>
      <c r="E3" s="399" t="s">
        <v>610</v>
      </c>
      <c r="F3" s="399" t="s">
        <v>611</v>
      </c>
      <c r="G3" s="350" t="s">
        <v>492</v>
      </c>
      <c r="H3" s="351" t="s">
        <v>502</v>
      </c>
      <c r="I3" s="337">
        <v>30</v>
      </c>
      <c r="J3" s="337">
        <v>2</v>
      </c>
      <c r="K3" s="63" t="s">
        <v>40</v>
      </c>
      <c r="L3" s="27">
        <v>49</v>
      </c>
      <c r="M3" s="27">
        <v>44</v>
      </c>
      <c r="N3" s="27">
        <f t="shared" ref="N3:N40" si="0">L3+M3</f>
        <v>93</v>
      </c>
      <c r="O3" s="27">
        <f t="shared" ref="O3:O35" si="1">N3-I3</f>
        <v>63</v>
      </c>
      <c r="P3" s="27">
        <v>9</v>
      </c>
      <c r="Q3" s="27"/>
      <c r="R3" s="27"/>
      <c r="S3" s="27"/>
      <c r="T3" s="27">
        <f t="shared" ref="T3:T38" si="2">J3+B3</f>
        <v>23</v>
      </c>
      <c r="U3" s="81">
        <f>IF(72-O3&gt;0,(I3-(72-O3)/2)*0.8,I3*0.8)</f>
        <v>20.400000000000002</v>
      </c>
      <c r="W3" s="348" t="s">
        <v>393</v>
      </c>
      <c r="X3" s="352"/>
      <c r="Y3" s="353" t="s">
        <v>394</v>
      </c>
      <c r="Z3" s="353" t="s">
        <v>239</v>
      </c>
      <c r="AA3" s="354" t="str">
        <f t="shared" ref="AA3:AA40" si="3">H3</f>
        <v>有田 靖</v>
      </c>
      <c r="AB3" s="354">
        <f t="shared" ref="AB3:AC10" si="4">L3</f>
        <v>49</v>
      </c>
      <c r="AC3" s="354">
        <f t="shared" si="4"/>
        <v>44</v>
      </c>
      <c r="AD3" s="354">
        <f>AB3+AC3</f>
        <v>93</v>
      </c>
      <c r="AE3" s="354">
        <f>I3</f>
        <v>30</v>
      </c>
      <c r="AF3" s="354">
        <f>AD3-AE3</f>
        <v>63</v>
      </c>
    </row>
    <row r="4" spans="1:32" ht="17.5" customHeight="1">
      <c r="A4" s="332">
        <v>2</v>
      </c>
      <c r="B4" s="332">
        <v>18</v>
      </c>
      <c r="C4" s="29" t="s">
        <v>29</v>
      </c>
      <c r="D4" s="330">
        <v>8</v>
      </c>
      <c r="E4" s="399" t="s">
        <v>69</v>
      </c>
      <c r="F4" s="399" t="s">
        <v>70</v>
      </c>
      <c r="G4" s="350" t="s">
        <v>64</v>
      </c>
      <c r="H4" s="351" t="s">
        <v>165</v>
      </c>
      <c r="I4" s="337">
        <v>14</v>
      </c>
      <c r="J4" s="337">
        <v>21</v>
      </c>
      <c r="K4" s="60" t="s">
        <v>40</v>
      </c>
      <c r="L4" s="27">
        <v>42</v>
      </c>
      <c r="M4" s="27">
        <v>38</v>
      </c>
      <c r="N4" s="27">
        <f t="shared" si="0"/>
        <v>80</v>
      </c>
      <c r="O4" s="27">
        <f t="shared" si="1"/>
        <v>66</v>
      </c>
      <c r="P4" s="27">
        <v>3</v>
      </c>
      <c r="Q4" s="27">
        <v>3</v>
      </c>
      <c r="R4" s="27">
        <v>2</v>
      </c>
      <c r="S4" s="418" t="s">
        <v>613</v>
      </c>
      <c r="T4" s="27">
        <f t="shared" si="2"/>
        <v>39</v>
      </c>
      <c r="U4" s="81">
        <f>IF(72-O4&gt;0,(I4-(72-O4)/2)*0.9,I4*0.9)</f>
        <v>9.9</v>
      </c>
      <c r="W4" s="348" t="s">
        <v>395</v>
      </c>
      <c r="X4" s="355"/>
      <c r="Y4" s="356" t="s">
        <v>396</v>
      </c>
      <c r="Z4" s="356" t="s">
        <v>240</v>
      </c>
      <c r="AA4" s="354" t="str">
        <f t="shared" si="3"/>
        <v>矢尾板 Tony</v>
      </c>
      <c r="AB4" s="354">
        <f t="shared" si="4"/>
        <v>42</v>
      </c>
      <c r="AC4" s="354">
        <f t="shared" si="4"/>
        <v>38</v>
      </c>
      <c r="AD4" s="354">
        <f t="shared" ref="AD4:AD12" si="5">AB4+AC4</f>
        <v>80</v>
      </c>
      <c r="AE4" s="354">
        <f>I4</f>
        <v>14</v>
      </c>
      <c r="AF4" s="354">
        <f t="shared" ref="AF4:AF12" si="6">AD4-AE4</f>
        <v>66</v>
      </c>
    </row>
    <row r="5" spans="1:32" ht="17.5" customHeight="1">
      <c r="A5" s="332">
        <v>3</v>
      </c>
      <c r="B5" s="332">
        <v>15</v>
      </c>
      <c r="C5" s="29" t="s">
        <v>29</v>
      </c>
      <c r="D5" s="330">
        <v>3</v>
      </c>
      <c r="E5" s="399" t="s">
        <v>584</v>
      </c>
      <c r="F5" s="399" t="s">
        <v>585</v>
      </c>
      <c r="G5" s="350" t="s">
        <v>586</v>
      </c>
      <c r="H5" s="351" t="s">
        <v>601</v>
      </c>
      <c r="I5" s="337">
        <v>24</v>
      </c>
      <c r="J5" s="337">
        <v>0</v>
      </c>
      <c r="K5" s="63" t="s">
        <v>40</v>
      </c>
      <c r="L5" s="27">
        <v>46</v>
      </c>
      <c r="M5" s="27">
        <v>49</v>
      </c>
      <c r="N5" s="27">
        <f t="shared" si="0"/>
        <v>95</v>
      </c>
      <c r="O5" s="27">
        <f t="shared" si="1"/>
        <v>71</v>
      </c>
      <c r="P5" s="27"/>
      <c r="Q5" s="27">
        <v>6</v>
      </c>
      <c r="R5" s="27"/>
      <c r="S5" s="27"/>
      <c r="T5" s="27">
        <f t="shared" si="2"/>
        <v>15</v>
      </c>
      <c r="U5" s="81">
        <f>IF(72-O5&gt;0,(I5-(72-O5)/2)*0.95,I5*0.95)</f>
        <v>22.324999999999999</v>
      </c>
      <c r="W5" s="348" t="s">
        <v>397</v>
      </c>
      <c r="X5" s="355"/>
      <c r="Y5" s="356" t="s">
        <v>396</v>
      </c>
      <c r="Z5" s="356" t="s">
        <v>241</v>
      </c>
      <c r="AA5" s="354" t="str">
        <f t="shared" si="3"/>
        <v>田中 道夫</v>
      </c>
      <c r="AB5" s="354">
        <f t="shared" si="4"/>
        <v>46</v>
      </c>
      <c r="AC5" s="354">
        <f t="shared" si="4"/>
        <v>49</v>
      </c>
      <c r="AD5" s="354">
        <f t="shared" si="5"/>
        <v>95</v>
      </c>
      <c r="AE5" s="354">
        <f>I5</f>
        <v>24</v>
      </c>
      <c r="AF5" s="354">
        <f t="shared" si="6"/>
        <v>71</v>
      </c>
    </row>
    <row r="6" spans="1:32" ht="17.5" customHeight="1">
      <c r="A6" s="332">
        <v>4</v>
      </c>
      <c r="B6" s="332">
        <v>12</v>
      </c>
      <c r="C6" s="29" t="s">
        <v>29</v>
      </c>
      <c r="D6" s="330">
        <v>5</v>
      </c>
      <c r="E6" s="399" t="s">
        <v>112</v>
      </c>
      <c r="F6" s="399" t="s">
        <v>253</v>
      </c>
      <c r="G6" s="350" t="s">
        <v>257</v>
      </c>
      <c r="H6" s="351" t="s">
        <v>457</v>
      </c>
      <c r="I6" s="337">
        <v>24</v>
      </c>
      <c r="J6" s="337">
        <v>2</v>
      </c>
      <c r="K6" s="48" t="s">
        <v>40</v>
      </c>
      <c r="L6" s="27">
        <v>45</v>
      </c>
      <c r="M6" s="27">
        <v>50</v>
      </c>
      <c r="N6" s="27">
        <f t="shared" si="0"/>
        <v>95</v>
      </c>
      <c r="O6" s="27">
        <f t="shared" si="1"/>
        <v>71</v>
      </c>
      <c r="P6" s="33"/>
      <c r="Q6" s="27"/>
      <c r="R6" s="27"/>
      <c r="S6" s="27"/>
      <c r="T6" s="27">
        <f t="shared" si="2"/>
        <v>14</v>
      </c>
      <c r="W6" s="348" t="s">
        <v>398</v>
      </c>
      <c r="X6" s="355"/>
      <c r="Y6" s="356" t="s">
        <v>468</v>
      </c>
      <c r="Z6" s="356" t="s">
        <v>242</v>
      </c>
      <c r="AA6" s="354" t="str">
        <f t="shared" si="3"/>
        <v>吉田 健清</v>
      </c>
      <c r="AB6" s="354">
        <f t="shared" si="4"/>
        <v>45</v>
      </c>
      <c r="AC6" s="354">
        <f t="shared" si="4"/>
        <v>50</v>
      </c>
      <c r="AD6" s="354">
        <f t="shared" si="5"/>
        <v>95</v>
      </c>
      <c r="AE6" s="354">
        <f>I6</f>
        <v>24</v>
      </c>
      <c r="AF6" s="354">
        <f t="shared" si="6"/>
        <v>71</v>
      </c>
    </row>
    <row r="7" spans="1:32" ht="17.5" customHeight="1">
      <c r="A7" s="332">
        <v>5</v>
      </c>
      <c r="B7" s="332">
        <v>11</v>
      </c>
      <c r="C7" s="29" t="s">
        <v>29</v>
      </c>
      <c r="D7" s="330">
        <v>6</v>
      </c>
      <c r="E7" s="399" t="s">
        <v>94</v>
      </c>
      <c r="F7" s="399" t="s">
        <v>95</v>
      </c>
      <c r="G7" s="350" t="s">
        <v>117</v>
      </c>
      <c r="H7" s="351" t="s">
        <v>167</v>
      </c>
      <c r="I7" s="337">
        <v>9</v>
      </c>
      <c r="J7" s="337">
        <v>12</v>
      </c>
      <c r="K7" s="48" t="s">
        <v>44</v>
      </c>
      <c r="L7" s="27">
        <v>41</v>
      </c>
      <c r="M7" s="27">
        <v>40</v>
      </c>
      <c r="N7" s="27">
        <f t="shared" si="0"/>
        <v>81</v>
      </c>
      <c r="O7" s="27">
        <f t="shared" si="1"/>
        <v>72</v>
      </c>
      <c r="P7" s="27" t="s">
        <v>612</v>
      </c>
      <c r="Q7" s="27">
        <v>12</v>
      </c>
      <c r="R7" s="27"/>
      <c r="S7" s="27"/>
      <c r="T7" s="27">
        <f t="shared" si="2"/>
        <v>23</v>
      </c>
      <c r="W7" s="348" t="s">
        <v>399</v>
      </c>
      <c r="X7" s="355"/>
      <c r="Y7" s="356" t="s">
        <v>400</v>
      </c>
      <c r="Z7" s="356" t="s">
        <v>243</v>
      </c>
      <c r="AA7" s="354" t="str">
        <f t="shared" si="3"/>
        <v>亀井 芳雄</v>
      </c>
      <c r="AB7" s="395">
        <f t="shared" si="4"/>
        <v>41</v>
      </c>
      <c r="AC7" s="395">
        <f t="shared" si="4"/>
        <v>40</v>
      </c>
      <c r="AD7" s="395">
        <f t="shared" si="5"/>
        <v>81</v>
      </c>
      <c r="AE7" s="395">
        <f>I7</f>
        <v>9</v>
      </c>
      <c r="AF7" s="395">
        <f t="shared" si="6"/>
        <v>72</v>
      </c>
    </row>
    <row r="8" spans="1:32" ht="17.5" customHeight="1">
      <c r="A8" s="332">
        <v>6</v>
      </c>
      <c r="B8" s="332">
        <v>10</v>
      </c>
      <c r="C8" s="29" t="s">
        <v>29</v>
      </c>
      <c r="D8" s="330">
        <v>10</v>
      </c>
      <c r="E8" s="399" t="s">
        <v>74</v>
      </c>
      <c r="F8" s="399" t="s">
        <v>75</v>
      </c>
      <c r="G8" s="350" t="s">
        <v>143</v>
      </c>
      <c r="H8" s="351" t="s">
        <v>450</v>
      </c>
      <c r="I8" s="426">
        <v>12</v>
      </c>
      <c r="J8" s="337">
        <v>2</v>
      </c>
      <c r="K8" s="45" t="s">
        <v>40</v>
      </c>
      <c r="L8" s="27">
        <v>42</v>
      </c>
      <c r="M8" s="27">
        <v>42</v>
      </c>
      <c r="N8" s="27">
        <f t="shared" si="0"/>
        <v>84</v>
      </c>
      <c r="O8" s="27">
        <f t="shared" si="1"/>
        <v>72</v>
      </c>
      <c r="P8" s="27"/>
      <c r="Q8" s="27"/>
      <c r="R8" s="27">
        <v>17</v>
      </c>
      <c r="S8" s="27"/>
      <c r="T8" s="27">
        <f t="shared" si="2"/>
        <v>12</v>
      </c>
      <c r="W8" s="348" t="s">
        <v>401</v>
      </c>
      <c r="X8" s="357"/>
      <c r="Y8" s="356" t="s">
        <v>402</v>
      </c>
      <c r="Z8" s="356" t="s">
        <v>244</v>
      </c>
      <c r="AA8" s="354" t="str">
        <f t="shared" si="3"/>
        <v>湯澤 亨</v>
      </c>
      <c r="AB8" s="396">
        <f t="shared" si="4"/>
        <v>42</v>
      </c>
      <c r="AC8" s="396">
        <f t="shared" si="4"/>
        <v>42</v>
      </c>
      <c r="AD8" s="396">
        <f t="shared" si="5"/>
        <v>84</v>
      </c>
      <c r="AE8" s="396">
        <f t="shared" ref="AE8:AE10" si="7">I8</f>
        <v>12</v>
      </c>
      <c r="AF8" s="396">
        <f t="shared" si="6"/>
        <v>72</v>
      </c>
    </row>
    <row r="9" spans="1:32" ht="17.5" customHeight="1">
      <c r="A9" s="332">
        <v>7</v>
      </c>
      <c r="B9" s="332">
        <v>9</v>
      </c>
      <c r="C9" s="29" t="s">
        <v>29</v>
      </c>
      <c r="D9" s="330">
        <v>2</v>
      </c>
      <c r="E9" s="399" t="s">
        <v>614</v>
      </c>
      <c r="F9" s="399" t="s">
        <v>174</v>
      </c>
      <c r="G9" s="350" t="s">
        <v>221</v>
      </c>
      <c r="H9" s="351" t="s">
        <v>231</v>
      </c>
      <c r="I9" s="337">
        <v>27</v>
      </c>
      <c r="J9" s="337">
        <v>1</v>
      </c>
      <c r="K9" s="48" t="s">
        <v>40</v>
      </c>
      <c r="L9" s="27">
        <v>50</v>
      </c>
      <c r="M9" s="27">
        <v>49</v>
      </c>
      <c r="N9" s="27">
        <f t="shared" si="0"/>
        <v>99</v>
      </c>
      <c r="O9" s="27">
        <f t="shared" si="1"/>
        <v>72</v>
      </c>
      <c r="P9" s="27"/>
      <c r="Q9" s="27"/>
      <c r="R9" s="27"/>
      <c r="S9" s="27"/>
      <c r="T9" s="27">
        <f t="shared" si="2"/>
        <v>10</v>
      </c>
      <c r="W9" s="348" t="s">
        <v>403</v>
      </c>
      <c r="X9" s="357"/>
      <c r="Y9" s="356" t="s">
        <v>404</v>
      </c>
      <c r="Z9" s="356" t="s">
        <v>245</v>
      </c>
      <c r="AA9" s="354" t="str">
        <f t="shared" si="3"/>
        <v>中本 大志朗</v>
      </c>
      <c r="AB9" s="396">
        <f t="shared" si="4"/>
        <v>50</v>
      </c>
      <c r="AC9" s="396">
        <f t="shared" si="4"/>
        <v>49</v>
      </c>
      <c r="AD9" s="396">
        <f t="shared" si="5"/>
        <v>99</v>
      </c>
      <c r="AE9" s="396">
        <f t="shared" si="7"/>
        <v>27</v>
      </c>
      <c r="AF9" s="396">
        <f t="shared" si="6"/>
        <v>72</v>
      </c>
    </row>
    <row r="10" spans="1:32" ht="17.5" customHeight="1">
      <c r="A10" s="332">
        <v>8</v>
      </c>
      <c r="B10" s="332">
        <v>8</v>
      </c>
      <c r="C10" s="29" t="s">
        <v>29</v>
      </c>
      <c r="D10" s="330">
        <v>5</v>
      </c>
      <c r="E10" s="399" t="s">
        <v>268</v>
      </c>
      <c r="F10" s="399" t="s">
        <v>269</v>
      </c>
      <c r="G10" s="350" t="s">
        <v>217</v>
      </c>
      <c r="H10" s="351" t="s">
        <v>226</v>
      </c>
      <c r="I10" s="337">
        <v>11</v>
      </c>
      <c r="J10" s="337">
        <v>16</v>
      </c>
      <c r="K10" s="63" t="s">
        <v>40</v>
      </c>
      <c r="L10" s="27">
        <v>43</v>
      </c>
      <c r="M10" s="27">
        <v>41</v>
      </c>
      <c r="N10" s="27">
        <f t="shared" si="0"/>
        <v>84</v>
      </c>
      <c r="O10" s="27">
        <f t="shared" si="1"/>
        <v>73</v>
      </c>
      <c r="P10" s="27"/>
      <c r="Q10" s="27"/>
      <c r="R10" s="27"/>
      <c r="S10" s="27"/>
      <c r="T10" s="27">
        <f t="shared" si="2"/>
        <v>24</v>
      </c>
      <c r="W10" s="348" t="s">
        <v>405</v>
      </c>
      <c r="X10" s="357"/>
      <c r="Y10" s="356" t="s">
        <v>446</v>
      </c>
      <c r="Z10" s="356" t="s">
        <v>356</v>
      </c>
      <c r="AA10" s="354" t="str">
        <f t="shared" si="3"/>
        <v>比留間 雅人</v>
      </c>
      <c r="AB10" s="396">
        <f t="shared" si="4"/>
        <v>43</v>
      </c>
      <c r="AC10" s="396">
        <f t="shared" si="4"/>
        <v>41</v>
      </c>
      <c r="AD10" s="396">
        <f t="shared" si="5"/>
        <v>84</v>
      </c>
      <c r="AE10" s="396">
        <f t="shared" si="7"/>
        <v>11</v>
      </c>
      <c r="AF10" s="396">
        <f t="shared" si="6"/>
        <v>73</v>
      </c>
    </row>
    <row r="11" spans="1:32" ht="17.5" customHeight="1">
      <c r="A11" s="332">
        <v>9</v>
      </c>
      <c r="B11" s="332">
        <v>7</v>
      </c>
      <c r="C11" s="29" t="s">
        <v>29</v>
      </c>
      <c r="D11" s="330">
        <v>5</v>
      </c>
      <c r="E11" s="399" t="s">
        <v>68</v>
      </c>
      <c r="F11" s="399" t="s">
        <v>60</v>
      </c>
      <c r="G11" s="350" t="s">
        <v>113</v>
      </c>
      <c r="H11" s="351" t="s">
        <v>350</v>
      </c>
      <c r="I11" s="337">
        <v>19</v>
      </c>
      <c r="J11" s="337">
        <v>15</v>
      </c>
      <c r="K11" s="48" t="s">
        <v>44</v>
      </c>
      <c r="L11" s="27">
        <v>45</v>
      </c>
      <c r="M11" s="27">
        <v>47</v>
      </c>
      <c r="N11" s="27">
        <f t="shared" si="0"/>
        <v>92</v>
      </c>
      <c r="O11" s="27">
        <f t="shared" si="1"/>
        <v>73</v>
      </c>
      <c r="P11" s="27">
        <v>9</v>
      </c>
      <c r="Q11" s="27"/>
      <c r="R11" s="33"/>
      <c r="S11" s="27"/>
      <c r="T11" s="27">
        <f t="shared" si="2"/>
        <v>22</v>
      </c>
      <c r="W11" s="348" t="s">
        <v>406</v>
      </c>
      <c r="X11" s="357"/>
      <c r="Y11" s="356" t="s">
        <v>407</v>
      </c>
      <c r="Z11" s="356" t="s">
        <v>247</v>
      </c>
      <c r="AA11" s="354" t="str">
        <f t="shared" si="3"/>
        <v>前畑 治敏</v>
      </c>
      <c r="AB11" s="396">
        <f>L12</f>
        <v>46</v>
      </c>
      <c r="AC11" s="396">
        <f>M12</f>
        <v>51</v>
      </c>
      <c r="AD11" s="396">
        <f t="shared" si="5"/>
        <v>97</v>
      </c>
      <c r="AE11" s="396">
        <f>I12</f>
        <v>24</v>
      </c>
      <c r="AF11" s="396">
        <f t="shared" si="6"/>
        <v>73</v>
      </c>
    </row>
    <row r="12" spans="1:32" ht="17.5" customHeight="1">
      <c r="A12" s="332">
        <v>10</v>
      </c>
      <c r="B12" s="332">
        <v>6</v>
      </c>
      <c r="C12" s="29" t="s">
        <v>29</v>
      </c>
      <c r="D12" s="330">
        <v>2</v>
      </c>
      <c r="E12" s="399" t="s">
        <v>67</v>
      </c>
      <c r="F12" s="399" t="s">
        <v>115</v>
      </c>
      <c r="G12" s="350" t="s">
        <v>116</v>
      </c>
      <c r="H12" s="351" t="s">
        <v>170</v>
      </c>
      <c r="I12" s="337">
        <v>24</v>
      </c>
      <c r="J12" s="337">
        <v>8</v>
      </c>
      <c r="K12" s="45" t="s">
        <v>40</v>
      </c>
      <c r="L12" s="27">
        <v>46</v>
      </c>
      <c r="M12" s="27">
        <v>51</v>
      </c>
      <c r="N12" s="27">
        <f t="shared" si="0"/>
        <v>97</v>
      </c>
      <c r="O12" s="27">
        <f t="shared" si="1"/>
        <v>73</v>
      </c>
      <c r="P12" s="27"/>
      <c r="Q12" s="27"/>
      <c r="R12" s="27"/>
      <c r="S12" s="418"/>
      <c r="T12" s="27">
        <f t="shared" si="2"/>
        <v>14</v>
      </c>
      <c r="W12" s="348" t="s">
        <v>408</v>
      </c>
      <c r="X12" s="357"/>
      <c r="Y12" s="356" t="s">
        <v>409</v>
      </c>
      <c r="Z12" s="356" t="s">
        <v>246</v>
      </c>
      <c r="AA12" s="354" t="str">
        <f t="shared" si="3"/>
        <v>佐藤 潤一</v>
      </c>
      <c r="AB12" s="396">
        <f>L11</f>
        <v>45</v>
      </c>
      <c r="AC12" s="396">
        <f>M11</f>
        <v>47</v>
      </c>
      <c r="AD12" s="396">
        <f t="shared" si="5"/>
        <v>92</v>
      </c>
      <c r="AE12" s="396">
        <f>I11</f>
        <v>19</v>
      </c>
      <c r="AF12" s="396">
        <f t="shared" si="6"/>
        <v>73</v>
      </c>
    </row>
    <row r="13" spans="1:32" ht="17.5" customHeight="1">
      <c r="A13" s="332">
        <v>11</v>
      </c>
      <c r="B13" s="368">
        <v>5</v>
      </c>
      <c r="C13" s="29" t="s">
        <v>29</v>
      </c>
      <c r="D13" s="330">
        <v>7</v>
      </c>
      <c r="E13" s="399" t="s">
        <v>78</v>
      </c>
      <c r="F13" s="399" t="s">
        <v>79</v>
      </c>
      <c r="G13" s="350" t="s">
        <v>113</v>
      </c>
      <c r="H13" s="351" t="s">
        <v>228</v>
      </c>
      <c r="I13" s="337">
        <v>25</v>
      </c>
      <c r="J13" s="337">
        <v>1</v>
      </c>
      <c r="K13" s="48" t="s">
        <v>43</v>
      </c>
      <c r="L13" s="27">
        <v>48</v>
      </c>
      <c r="M13" s="27">
        <v>50</v>
      </c>
      <c r="N13" s="27">
        <f t="shared" si="0"/>
        <v>98</v>
      </c>
      <c r="O13" s="27">
        <f t="shared" si="1"/>
        <v>73</v>
      </c>
      <c r="P13" s="27"/>
      <c r="Q13" s="27"/>
      <c r="R13" s="27" t="s">
        <v>617</v>
      </c>
      <c r="S13" s="27"/>
      <c r="T13" s="27">
        <f t="shared" si="2"/>
        <v>6</v>
      </c>
      <c r="W13" s="348" t="s">
        <v>410</v>
      </c>
      <c r="X13" s="357"/>
      <c r="Y13" s="412"/>
      <c r="Z13" s="413"/>
      <c r="AA13" s="354" t="str">
        <f t="shared" si="3"/>
        <v>石川 陽子</v>
      </c>
      <c r="AB13" s="414"/>
      <c r="AC13" s="414"/>
      <c r="AD13" s="414"/>
      <c r="AE13" s="334"/>
      <c r="AF13" s="334"/>
    </row>
    <row r="14" spans="1:32" ht="17.5" customHeight="1">
      <c r="A14" s="332">
        <v>12</v>
      </c>
      <c r="B14" s="332">
        <v>4</v>
      </c>
      <c r="C14" s="29" t="s">
        <v>29</v>
      </c>
      <c r="D14" s="369">
        <v>7</v>
      </c>
      <c r="E14" s="399" t="s">
        <v>119</v>
      </c>
      <c r="F14" s="399" t="s">
        <v>120</v>
      </c>
      <c r="G14" s="350" t="s">
        <v>118</v>
      </c>
      <c r="H14" s="351" t="s">
        <v>171</v>
      </c>
      <c r="I14" s="372">
        <v>33</v>
      </c>
      <c r="J14" s="337">
        <v>13</v>
      </c>
      <c r="K14" s="48" t="s">
        <v>40</v>
      </c>
      <c r="L14" s="27">
        <v>54</v>
      </c>
      <c r="M14" s="27">
        <v>53</v>
      </c>
      <c r="N14" s="27">
        <f t="shared" si="0"/>
        <v>107</v>
      </c>
      <c r="O14" s="27">
        <f t="shared" si="1"/>
        <v>74</v>
      </c>
      <c r="P14" s="371"/>
      <c r="Q14" s="371"/>
      <c r="R14" s="371"/>
      <c r="S14" s="371"/>
      <c r="T14" s="27">
        <f t="shared" si="2"/>
        <v>17</v>
      </c>
      <c r="W14" s="357" t="s">
        <v>411</v>
      </c>
      <c r="X14" s="357"/>
      <c r="Y14" s="357"/>
      <c r="Z14" s="353"/>
      <c r="AA14" s="354" t="str">
        <f t="shared" si="3"/>
        <v>坂井 達弥</v>
      </c>
      <c r="AB14" s="414"/>
      <c r="AC14" s="414"/>
      <c r="AD14" s="414"/>
      <c r="AE14" s="334"/>
      <c r="AF14" s="334"/>
    </row>
    <row r="15" spans="1:32" ht="17.5" customHeight="1">
      <c r="A15" s="332">
        <v>13</v>
      </c>
      <c r="B15" s="332">
        <v>3</v>
      </c>
      <c r="C15" s="29" t="s">
        <v>29</v>
      </c>
      <c r="D15" s="330">
        <v>8</v>
      </c>
      <c r="E15" s="399" t="s">
        <v>18</v>
      </c>
      <c r="F15" s="399" t="s">
        <v>19</v>
      </c>
      <c r="G15" s="350" t="s">
        <v>86</v>
      </c>
      <c r="H15" s="351" t="s">
        <v>169</v>
      </c>
      <c r="I15" s="337">
        <v>35</v>
      </c>
      <c r="J15" s="337">
        <v>15</v>
      </c>
      <c r="K15" s="45" t="s">
        <v>43</v>
      </c>
      <c r="L15" s="27">
        <v>58</v>
      </c>
      <c r="M15" s="27">
        <v>51</v>
      </c>
      <c r="N15" s="27">
        <f t="shared" si="0"/>
        <v>109</v>
      </c>
      <c r="O15" s="27">
        <f t="shared" si="1"/>
        <v>74</v>
      </c>
      <c r="P15" s="27"/>
      <c r="Q15" s="27"/>
      <c r="R15" s="27"/>
      <c r="S15" s="27"/>
      <c r="T15" s="27">
        <f t="shared" si="2"/>
        <v>18</v>
      </c>
      <c r="W15" s="357" t="s">
        <v>412</v>
      </c>
      <c r="X15" s="357"/>
      <c r="Y15" s="357"/>
      <c r="Z15" s="353"/>
      <c r="AA15" s="354" t="str">
        <f t="shared" si="3"/>
        <v>須川 雅子</v>
      </c>
      <c r="AB15" s="414"/>
      <c r="AC15" s="414"/>
      <c r="AD15" s="414"/>
      <c r="AE15" s="334"/>
      <c r="AF15" s="334"/>
    </row>
    <row r="16" spans="1:32" ht="17.5" customHeight="1">
      <c r="A16" s="332">
        <v>14</v>
      </c>
      <c r="B16" s="332">
        <v>2</v>
      </c>
      <c r="C16" s="29" t="s">
        <v>29</v>
      </c>
      <c r="D16" s="330">
        <v>4</v>
      </c>
      <c r="E16" s="399" t="s">
        <v>581</v>
      </c>
      <c r="F16" s="399" t="s">
        <v>582</v>
      </c>
      <c r="G16" s="351" t="s">
        <v>583</v>
      </c>
      <c r="H16" s="351" t="s">
        <v>608</v>
      </c>
      <c r="I16" s="426">
        <v>10</v>
      </c>
      <c r="J16" s="337">
        <v>0</v>
      </c>
      <c r="K16" s="45" t="s">
        <v>40</v>
      </c>
      <c r="L16" s="27">
        <v>43</v>
      </c>
      <c r="M16" s="27">
        <v>43</v>
      </c>
      <c r="N16" s="27">
        <f t="shared" si="0"/>
        <v>86</v>
      </c>
      <c r="O16" s="27">
        <f t="shared" si="1"/>
        <v>76</v>
      </c>
      <c r="P16" s="27"/>
      <c r="Q16" s="27"/>
      <c r="R16" s="27"/>
      <c r="S16" s="27"/>
      <c r="T16" s="27">
        <f t="shared" si="2"/>
        <v>2</v>
      </c>
      <c r="W16" s="357" t="s">
        <v>413</v>
      </c>
      <c r="X16" s="357"/>
      <c r="Y16" s="357"/>
      <c r="Z16" s="353"/>
      <c r="AA16" s="354" t="str">
        <f t="shared" si="3"/>
        <v>李 圭夏</v>
      </c>
      <c r="AB16" s="362"/>
      <c r="AC16" s="414"/>
      <c r="AD16" s="414"/>
      <c r="AE16" s="334"/>
      <c r="AF16" s="334"/>
    </row>
    <row r="17" spans="1:32" ht="17.5" customHeight="1">
      <c r="A17" s="332">
        <v>15</v>
      </c>
      <c r="B17" s="368">
        <v>1</v>
      </c>
      <c r="C17" s="29" t="s">
        <v>29</v>
      </c>
      <c r="D17" s="369">
        <v>2</v>
      </c>
      <c r="E17" s="399" t="s">
        <v>71</v>
      </c>
      <c r="F17" s="399" t="s">
        <v>72</v>
      </c>
      <c r="G17" s="350" t="s">
        <v>63</v>
      </c>
      <c r="H17" s="351" t="s">
        <v>163</v>
      </c>
      <c r="I17" s="48">
        <v>17</v>
      </c>
      <c r="J17" s="337">
        <v>24</v>
      </c>
      <c r="K17" s="45" t="s">
        <v>40</v>
      </c>
      <c r="L17" s="27">
        <v>44</v>
      </c>
      <c r="M17" s="371">
        <v>49</v>
      </c>
      <c r="N17" s="27">
        <f t="shared" si="0"/>
        <v>93</v>
      </c>
      <c r="O17" s="27">
        <f t="shared" si="1"/>
        <v>76</v>
      </c>
      <c r="P17" s="371"/>
      <c r="Q17" s="371"/>
      <c r="R17" s="371"/>
      <c r="S17" s="371"/>
      <c r="T17" s="27">
        <f t="shared" si="2"/>
        <v>25</v>
      </c>
      <c r="W17" s="348" t="s">
        <v>414</v>
      </c>
      <c r="X17" s="357"/>
      <c r="Y17" s="440" t="s">
        <v>627</v>
      </c>
      <c r="Z17" s="354" t="s">
        <v>416</v>
      </c>
      <c r="AA17" s="354" t="str">
        <f t="shared" si="3"/>
        <v>森 成高</v>
      </c>
      <c r="AB17" s="414"/>
      <c r="AC17" s="414"/>
      <c r="AD17" s="414"/>
      <c r="AE17" s="334"/>
      <c r="AF17" s="334"/>
    </row>
    <row r="18" spans="1:32" ht="17.5" customHeight="1">
      <c r="A18" s="332">
        <v>16</v>
      </c>
      <c r="B18" s="332">
        <v>1</v>
      </c>
      <c r="C18" s="29" t="s">
        <v>29</v>
      </c>
      <c r="D18" s="330">
        <v>3</v>
      </c>
      <c r="E18" s="399" t="s">
        <v>65</v>
      </c>
      <c r="F18" s="399" t="s">
        <v>66</v>
      </c>
      <c r="G18" s="351" t="s">
        <v>111</v>
      </c>
      <c r="H18" s="351" t="s">
        <v>89</v>
      </c>
      <c r="I18" s="426">
        <v>18</v>
      </c>
      <c r="J18" s="337">
        <v>9</v>
      </c>
      <c r="K18" s="45" t="s">
        <v>44</v>
      </c>
      <c r="L18" s="27">
        <v>48</v>
      </c>
      <c r="M18" s="27">
        <v>46</v>
      </c>
      <c r="N18" s="27">
        <f t="shared" si="0"/>
        <v>94</v>
      </c>
      <c r="O18" s="27">
        <f t="shared" si="1"/>
        <v>76</v>
      </c>
      <c r="P18" s="27"/>
      <c r="Q18" s="27"/>
      <c r="R18" s="27" t="s">
        <v>619</v>
      </c>
      <c r="S18" s="27"/>
      <c r="T18" s="27">
        <f t="shared" si="2"/>
        <v>10</v>
      </c>
      <c r="W18" s="357" t="s">
        <v>417</v>
      </c>
      <c r="X18" s="357"/>
      <c r="Y18" s="356"/>
      <c r="Z18" s="357"/>
      <c r="AA18" s="354" t="str">
        <f t="shared" si="3"/>
        <v>宮崎 正</v>
      </c>
      <c r="AB18" s="414"/>
      <c r="AC18" s="414"/>
      <c r="AD18" s="414"/>
      <c r="AE18" s="334"/>
      <c r="AF18" s="334"/>
    </row>
    <row r="19" spans="1:32" ht="17.5" customHeight="1">
      <c r="A19" s="332">
        <v>17</v>
      </c>
      <c r="B19" s="332">
        <v>1</v>
      </c>
      <c r="C19" s="29" t="s">
        <v>29</v>
      </c>
      <c r="D19" s="330">
        <v>9</v>
      </c>
      <c r="E19" s="399" t="s">
        <v>488</v>
      </c>
      <c r="F19" s="399" t="s">
        <v>489</v>
      </c>
      <c r="G19" s="350" t="s">
        <v>113</v>
      </c>
      <c r="H19" s="351" t="s">
        <v>501</v>
      </c>
      <c r="I19" s="337">
        <v>26</v>
      </c>
      <c r="J19" s="337">
        <v>1</v>
      </c>
      <c r="K19" s="45" t="s">
        <v>44</v>
      </c>
      <c r="L19" s="27">
        <v>51</v>
      </c>
      <c r="M19" s="27">
        <v>51</v>
      </c>
      <c r="N19" s="27">
        <f t="shared" si="0"/>
        <v>102</v>
      </c>
      <c r="O19" s="27">
        <f t="shared" si="1"/>
        <v>76</v>
      </c>
      <c r="P19" s="27"/>
      <c r="Q19" s="27"/>
      <c r="R19" s="27"/>
      <c r="S19" s="27"/>
      <c r="T19" s="27">
        <f t="shared" si="2"/>
        <v>2</v>
      </c>
      <c r="W19" s="357" t="s">
        <v>418</v>
      </c>
      <c r="X19" s="357"/>
      <c r="Y19" s="357"/>
      <c r="Z19" s="357"/>
      <c r="AA19" s="354" t="str">
        <f t="shared" si="3"/>
        <v>長島 隆志</v>
      </c>
      <c r="AB19" s="414"/>
      <c r="AC19" s="414"/>
      <c r="AD19" s="414"/>
      <c r="AE19" s="334"/>
      <c r="AF19" s="334"/>
    </row>
    <row r="20" spans="1:32" ht="17.5" customHeight="1">
      <c r="A20" s="332">
        <v>18</v>
      </c>
      <c r="B20" s="332">
        <v>1</v>
      </c>
      <c r="C20" s="29" t="s">
        <v>29</v>
      </c>
      <c r="D20" s="330">
        <v>10</v>
      </c>
      <c r="E20" s="399" t="s">
        <v>196</v>
      </c>
      <c r="F20" s="399" t="s">
        <v>197</v>
      </c>
      <c r="G20" s="350" t="s">
        <v>199</v>
      </c>
      <c r="H20" s="351" t="s">
        <v>229</v>
      </c>
      <c r="I20" s="337">
        <v>21</v>
      </c>
      <c r="J20" s="337">
        <v>2</v>
      </c>
      <c r="K20" s="45" t="s">
        <v>40</v>
      </c>
      <c r="L20" s="27">
        <v>45</v>
      </c>
      <c r="M20" s="27">
        <v>53</v>
      </c>
      <c r="N20" s="27">
        <f t="shared" si="0"/>
        <v>98</v>
      </c>
      <c r="O20" s="27">
        <f t="shared" si="1"/>
        <v>77</v>
      </c>
      <c r="P20" s="27"/>
      <c r="Q20" s="27"/>
      <c r="R20" s="27"/>
      <c r="S20" s="27"/>
      <c r="T20" s="27">
        <f t="shared" si="2"/>
        <v>3</v>
      </c>
      <c r="W20" s="348" t="s">
        <v>419</v>
      </c>
      <c r="X20" s="357"/>
      <c r="Y20" s="357"/>
      <c r="Z20" s="353"/>
      <c r="AA20" s="354" t="str">
        <f t="shared" si="3"/>
        <v>川畑 寿夫</v>
      </c>
      <c r="AB20" s="414"/>
      <c r="AC20" s="414"/>
      <c r="AD20" s="414"/>
      <c r="AE20" s="334"/>
      <c r="AF20" s="334"/>
    </row>
    <row r="21" spans="1:32" ht="17.5" customHeight="1">
      <c r="A21" s="332">
        <v>19</v>
      </c>
      <c r="B21" s="332">
        <v>1</v>
      </c>
      <c r="C21" s="29" t="s">
        <v>29</v>
      </c>
      <c r="D21" s="330">
        <v>11</v>
      </c>
      <c r="E21" s="399" t="s">
        <v>74</v>
      </c>
      <c r="F21" s="399" t="s">
        <v>198</v>
      </c>
      <c r="G21" s="350" t="s">
        <v>113</v>
      </c>
      <c r="H21" s="351" t="s">
        <v>451</v>
      </c>
      <c r="I21" s="337">
        <v>29</v>
      </c>
      <c r="J21" s="337">
        <v>21</v>
      </c>
      <c r="K21" s="45" t="s">
        <v>43</v>
      </c>
      <c r="L21" s="27">
        <v>54</v>
      </c>
      <c r="M21" s="27">
        <v>55</v>
      </c>
      <c r="N21" s="27">
        <f t="shared" si="0"/>
        <v>109</v>
      </c>
      <c r="O21" s="27">
        <f t="shared" si="1"/>
        <v>80</v>
      </c>
      <c r="P21" s="27"/>
      <c r="Q21" s="27"/>
      <c r="R21" s="27"/>
      <c r="S21" s="27"/>
      <c r="T21" s="27">
        <f t="shared" si="2"/>
        <v>22</v>
      </c>
      <c r="W21" s="357" t="s">
        <v>420</v>
      </c>
      <c r="X21" s="357"/>
      <c r="Y21" s="412"/>
      <c r="Z21" s="413"/>
      <c r="AA21" s="354" t="str">
        <f t="shared" si="3"/>
        <v>湯澤 美紀</v>
      </c>
      <c r="AB21" s="414"/>
      <c r="AC21" s="414"/>
      <c r="AD21" s="414"/>
      <c r="AE21" s="334"/>
      <c r="AF21" s="334"/>
    </row>
    <row r="22" spans="1:32" ht="17.5" customHeight="1">
      <c r="A22" s="332">
        <v>20</v>
      </c>
      <c r="B22" s="332">
        <v>1</v>
      </c>
      <c r="C22" s="29" t="s">
        <v>29</v>
      </c>
      <c r="D22" s="330">
        <v>11</v>
      </c>
      <c r="E22" s="399" t="s">
        <v>17</v>
      </c>
      <c r="F22" s="399" t="s">
        <v>122</v>
      </c>
      <c r="G22" s="350" t="s">
        <v>123</v>
      </c>
      <c r="H22" s="351" t="s">
        <v>93</v>
      </c>
      <c r="I22" s="337">
        <v>8</v>
      </c>
      <c r="J22" s="337">
        <v>2</v>
      </c>
      <c r="K22" s="63" t="s">
        <v>40</v>
      </c>
      <c r="L22" s="27">
        <v>46</v>
      </c>
      <c r="M22" s="27">
        <v>43</v>
      </c>
      <c r="N22" s="27">
        <f t="shared" si="0"/>
        <v>89</v>
      </c>
      <c r="O22" s="27">
        <f t="shared" si="1"/>
        <v>81</v>
      </c>
      <c r="P22" s="27"/>
      <c r="Q22" s="27"/>
      <c r="R22" s="27"/>
      <c r="S22" s="27"/>
      <c r="T22" s="27">
        <f t="shared" si="2"/>
        <v>3</v>
      </c>
      <c r="W22" s="348" t="s">
        <v>421</v>
      </c>
      <c r="X22" s="357"/>
      <c r="Y22" s="440" t="s">
        <v>627</v>
      </c>
      <c r="Z22" s="357" t="s">
        <v>423</v>
      </c>
      <c r="AA22" s="354" t="str">
        <f t="shared" si="3"/>
        <v>水澤 秀光</v>
      </c>
      <c r="AB22" s="414"/>
      <c r="AC22" s="414"/>
      <c r="AD22" s="414"/>
      <c r="AE22" s="334"/>
      <c r="AF22" s="334"/>
    </row>
    <row r="23" spans="1:32" ht="17.5" customHeight="1">
      <c r="A23" s="332">
        <v>21</v>
      </c>
      <c r="B23" s="332">
        <v>1</v>
      </c>
      <c r="C23" s="29" t="s">
        <v>29</v>
      </c>
      <c r="D23" s="330">
        <v>11</v>
      </c>
      <c r="E23" s="399" t="s">
        <v>494</v>
      </c>
      <c r="F23" s="399" t="s">
        <v>495</v>
      </c>
      <c r="G23" s="350" t="s">
        <v>113</v>
      </c>
      <c r="H23" s="351" t="s">
        <v>509</v>
      </c>
      <c r="I23" s="337">
        <v>24</v>
      </c>
      <c r="J23" s="337">
        <v>5</v>
      </c>
      <c r="K23" s="45" t="s">
        <v>85</v>
      </c>
      <c r="L23" s="27">
        <v>55</v>
      </c>
      <c r="M23" s="27">
        <v>50</v>
      </c>
      <c r="N23" s="27">
        <f t="shared" si="0"/>
        <v>105</v>
      </c>
      <c r="O23" s="27">
        <f t="shared" si="1"/>
        <v>81</v>
      </c>
      <c r="P23" s="27">
        <v>16</v>
      </c>
      <c r="Q23" s="27"/>
      <c r="R23" s="27"/>
      <c r="S23" s="27"/>
      <c r="T23" s="27">
        <f t="shared" si="2"/>
        <v>6</v>
      </c>
      <c r="W23" s="357" t="s">
        <v>424</v>
      </c>
      <c r="X23" s="357"/>
      <c r="Y23" s="359"/>
      <c r="Z23" s="359"/>
      <c r="AA23" s="354" t="str">
        <f t="shared" si="3"/>
        <v>山並 正憲</v>
      </c>
      <c r="AB23" s="414"/>
      <c r="AC23" s="414"/>
      <c r="AD23" s="414"/>
      <c r="AE23" s="334"/>
      <c r="AF23" s="334"/>
    </row>
    <row r="24" spans="1:32" ht="17.5" customHeight="1">
      <c r="A24" s="332">
        <v>22</v>
      </c>
      <c r="B24" s="332">
        <v>1</v>
      </c>
      <c r="C24" s="29" t="s">
        <v>29</v>
      </c>
      <c r="D24" s="330">
        <v>1</v>
      </c>
      <c r="E24" s="399" t="s">
        <v>22</v>
      </c>
      <c r="F24" s="399" t="s">
        <v>23</v>
      </c>
      <c r="G24" s="350" t="s">
        <v>109</v>
      </c>
      <c r="H24" s="351" t="s">
        <v>159</v>
      </c>
      <c r="I24" s="337">
        <v>26</v>
      </c>
      <c r="J24" s="337">
        <v>2</v>
      </c>
      <c r="K24" s="48" t="s">
        <v>40</v>
      </c>
      <c r="L24" s="27">
        <v>58</v>
      </c>
      <c r="M24" s="27">
        <v>49</v>
      </c>
      <c r="N24" s="27">
        <f t="shared" si="0"/>
        <v>107</v>
      </c>
      <c r="O24" s="27">
        <f t="shared" si="1"/>
        <v>81</v>
      </c>
      <c r="P24" s="27"/>
      <c r="Q24" s="27"/>
      <c r="R24" s="27"/>
      <c r="S24" s="27"/>
      <c r="T24" s="27">
        <f t="shared" si="2"/>
        <v>3</v>
      </c>
      <c r="W24" s="357" t="s">
        <v>549</v>
      </c>
      <c r="X24" s="357"/>
      <c r="Y24" s="416"/>
      <c r="Z24" s="416"/>
      <c r="AA24" s="354" t="str">
        <f t="shared" si="3"/>
        <v>小山 明男</v>
      </c>
      <c r="AB24" s="414"/>
      <c r="AC24" s="414"/>
      <c r="AD24" s="414"/>
      <c r="AE24" s="334"/>
      <c r="AF24" s="334"/>
    </row>
    <row r="25" spans="1:32" ht="17.5" customHeight="1">
      <c r="A25" s="332">
        <v>23</v>
      </c>
      <c r="B25" s="332">
        <v>1</v>
      </c>
      <c r="C25" s="29" t="s">
        <v>29</v>
      </c>
      <c r="D25" s="330">
        <v>6</v>
      </c>
      <c r="E25" s="399" t="s">
        <v>4</v>
      </c>
      <c r="F25" s="399" t="s">
        <v>5</v>
      </c>
      <c r="G25" s="350" t="s">
        <v>113</v>
      </c>
      <c r="H25" s="351" t="s">
        <v>161</v>
      </c>
      <c r="I25" s="337">
        <v>25</v>
      </c>
      <c r="J25" s="337">
        <v>2</v>
      </c>
      <c r="K25" s="48" t="s">
        <v>43</v>
      </c>
      <c r="L25" s="27">
        <v>53</v>
      </c>
      <c r="M25" s="27">
        <v>54</v>
      </c>
      <c r="N25" s="27">
        <f t="shared" si="0"/>
        <v>107</v>
      </c>
      <c r="O25" s="27">
        <f t="shared" si="1"/>
        <v>82</v>
      </c>
      <c r="P25" s="27"/>
      <c r="Q25" s="27"/>
      <c r="R25" s="27"/>
      <c r="S25" s="27"/>
      <c r="T25" s="27">
        <f t="shared" si="2"/>
        <v>3</v>
      </c>
      <c r="W25" s="348" t="s">
        <v>426</v>
      </c>
      <c r="X25" s="357"/>
      <c r="Y25" s="357" t="s">
        <v>427</v>
      </c>
      <c r="Z25" s="357" t="s">
        <v>87</v>
      </c>
      <c r="AA25" s="354" t="str">
        <f t="shared" si="3"/>
        <v>Candy 長井</v>
      </c>
      <c r="AB25" s="362"/>
      <c r="AC25" s="414"/>
      <c r="AD25" s="414"/>
      <c r="AE25" s="334"/>
      <c r="AF25" s="334"/>
    </row>
    <row r="26" spans="1:32" ht="17.5" customHeight="1">
      <c r="A26" s="332">
        <v>24</v>
      </c>
      <c r="B26" s="332">
        <v>1</v>
      </c>
      <c r="C26" s="29" t="s">
        <v>29</v>
      </c>
      <c r="D26" s="330">
        <v>9</v>
      </c>
      <c r="E26" s="399" t="s">
        <v>2</v>
      </c>
      <c r="F26" s="399" t="s">
        <v>3</v>
      </c>
      <c r="G26" s="351" t="s">
        <v>113</v>
      </c>
      <c r="H26" s="351" t="s">
        <v>56</v>
      </c>
      <c r="I26" s="426">
        <v>10</v>
      </c>
      <c r="J26" s="337">
        <v>2</v>
      </c>
      <c r="K26" s="45" t="s">
        <v>44</v>
      </c>
      <c r="L26" s="27">
        <v>46</v>
      </c>
      <c r="M26" s="27">
        <v>47</v>
      </c>
      <c r="N26" s="27">
        <f t="shared" si="0"/>
        <v>93</v>
      </c>
      <c r="O26" s="27">
        <f t="shared" si="1"/>
        <v>83</v>
      </c>
      <c r="P26" s="27">
        <v>3</v>
      </c>
      <c r="Q26" s="27"/>
      <c r="R26" s="27" t="s">
        <v>616</v>
      </c>
      <c r="S26" s="27"/>
      <c r="T26" s="27">
        <f t="shared" si="2"/>
        <v>3</v>
      </c>
      <c r="W26" s="357" t="s">
        <v>428</v>
      </c>
      <c r="X26" s="357"/>
      <c r="Y26" s="359"/>
      <c r="Z26" s="359"/>
      <c r="AA26" s="354" t="str">
        <f t="shared" si="3"/>
        <v>森岡 保弘</v>
      </c>
      <c r="AB26" s="414"/>
      <c r="AC26" s="414"/>
      <c r="AD26" s="414"/>
      <c r="AE26" s="334"/>
      <c r="AF26" s="334"/>
    </row>
    <row r="27" spans="1:32" ht="17.5" customHeight="1">
      <c r="A27" s="332">
        <v>25</v>
      </c>
      <c r="B27" s="332">
        <v>1</v>
      </c>
      <c r="C27" s="29" t="s">
        <v>29</v>
      </c>
      <c r="D27" s="330">
        <v>10</v>
      </c>
      <c r="E27" s="399" t="s">
        <v>587</v>
      </c>
      <c r="F27" s="399" t="s">
        <v>588</v>
      </c>
      <c r="G27" s="350" t="s">
        <v>589</v>
      </c>
      <c r="H27" s="351" t="s">
        <v>605</v>
      </c>
      <c r="I27" s="337">
        <v>32</v>
      </c>
      <c r="J27" s="337">
        <v>0</v>
      </c>
      <c r="K27" s="60" t="s">
        <v>85</v>
      </c>
      <c r="L27" s="27">
        <v>59</v>
      </c>
      <c r="M27" s="27">
        <v>56</v>
      </c>
      <c r="N27" s="27">
        <f t="shared" si="0"/>
        <v>115</v>
      </c>
      <c r="O27" s="27">
        <f t="shared" si="1"/>
        <v>83</v>
      </c>
      <c r="P27" s="27"/>
      <c r="Q27" s="27"/>
      <c r="R27" s="27"/>
      <c r="S27" s="27"/>
      <c r="T27" s="27">
        <f t="shared" si="2"/>
        <v>1</v>
      </c>
      <c r="W27" s="357" t="s">
        <v>550</v>
      </c>
      <c r="X27" s="357"/>
      <c r="Y27" s="357"/>
      <c r="Z27" s="357"/>
      <c r="AA27" s="354" t="str">
        <f t="shared" si="3"/>
        <v>マイク 前川</v>
      </c>
      <c r="AB27" s="414"/>
      <c r="AC27" s="414"/>
      <c r="AD27" s="414"/>
      <c r="AE27" s="334"/>
      <c r="AF27" s="334"/>
    </row>
    <row r="28" spans="1:32" ht="17.5" customHeight="1">
      <c r="A28" s="332">
        <v>26</v>
      </c>
      <c r="B28" s="332">
        <v>1</v>
      </c>
      <c r="C28" s="29" t="s">
        <v>29</v>
      </c>
      <c r="D28" s="330">
        <v>10</v>
      </c>
      <c r="E28" s="399" t="s">
        <v>17</v>
      </c>
      <c r="F28" s="399" t="s">
        <v>493</v>
      </c>
      <c r="G28" s="350" t="s">
        <v>113</v>
      </c>
      <c r="H28" s="351" t="s">
        <v>504</v>
      </c>
      <c r="I28" s="337">
        <v>32</v>
      </c>
      <c r="J28" s="337">
        <v>1</v>
      </c>
      <c r="K28" s="63" t="s">
        <v>43</v>
      </c>
      <c r="L28" s="27">
        <v>59</v>
      </c>
      <c r="M28" s="27">
        <v>56</v>
      </c>
      <c r="N28" s="27">
        <f t="shared" si="0"/>
        <v>115</v>
      </c>
      <c r="O28" s="27">
        <f t="shared" si="1"/>
        <v>83</v>
      </c>
      <c r="P28" s="27"/>
      <c r="Q28" s="27"/>
      <c r="R28" s="27"/>
      <c r="S28" s="27"/>
      <c r="T28" s="27">
        <f t="shared" si="2"/>
        <v>2</v>
      </c>
      <c r="W28" s="357" t="s">
        <v>431</v>
      </c>
      <c r="X28" s="357"/>
      <c r="Y28" s="357"/>
      <c r="Z28" s="357"/>
      <c r="AA28" s="354" t="str">
        <f t="shared" si="3"/>
        <v>水澤 淳子</v>
      </c>
      <c r="AB28" s="414"/>
      <c r="AC28" s="414"/>
      <c r="AD28" s="414"/>
      <c r="AE28" s="334"/>
      <c r="AF28" s="334"/>
    </row>
    <row r="29" spans="1:32" ht="17.5" customHeight="1">
      <c r="A29" s="332">
        <v>27</v>
      </c>
      <c r="B29" s="332">
        <v>1</v>
      </c>
      <c r="C29" s="29" t="s">
        <v>29</v>
      </c>
      <c r="D29" s="330">
        <v>8</v>
      </c>
      <c r="E29" s="399" t="s">
        <v>364</v>
      </c>
      <c r="F29" s="399" t="s">
        <v>365</v>
      </c>
      <c r="G29" s="350" t="s">
        <v>359</v>
      </c>
      <c r="H29" s="351" t="s">
        <v>452</v>
      </c>
      <c r="I29" s="337">
        <v>25</v>
      </c>
      <c r="J29" s="337">
        <v>2</v>
      </c>
      <c r="K29" s="48" t="s">
        <v>40</v>
      </c>
      <c r="L29" s="27">
        <v>56</v>
      </c>
      <c r="M29" s="27">
        <v>54</v>
      </c>
      <c r="N29" s="27">
        <f t="shared" si="0"/>
        <v>110</v>
      </c>
      <c r="O29" s="27">
        <f t="shared" si="1"/>
        <v>85</v>
      </c>
      <c r="P29" s="27"/>
      <c r="Q29" s="27"/>
      <c r="R29" s="27"/>
      <c r="S29" s="27"/>
      <c r="T29" s="27">
        <f t="shared" si="2"/>
        <v>3</v>
      </c>
      <c r="W29" s="357" t="s">
        <v>432</v>
      </c>
      <c r="X29" s="357"/>
      <c r="Y29" s="360"/>
      <c r="Z29" s="360"/>
      <c r="AA29" s="354" t="str">
        <f t="shared" si="3"/>
        <v>鈴木 謙司</v>
      </c>
      <c r="AB29" s="414"/>
      <c r="AC29" s="414"/>
      <c r="AD29" s="414"/>
      <c r="AE29" s="361"/>
      <c r="AF29" s="334"/>
    </row>
    <row r="30" spans="1:32" ht="17.5" customHeight="1">
      <c r="A30" s="332">
        <v>28</v>
      </c>
      <c r="B30" s="332">
        <v>1</v>
      </c>
      <c r="C30" s="29" t="s">
        <v>29</v>
      </c>
      <c r="D30" s="330">
        <v>4</v>
      </c>
      <c r="E30" s="399" t="s">
        <v>204</v>
      </c>
      <c r="F30" s="399" t="s">
        <v>271</v>
      </c>
      <c r="G30" s="350" t="s">
        <v>113</v>
      </c>
      <c r="H30" s="351" t="s">
        <v>453</v>
      </c>
      <c r="I30" s="337">
        <v>19</v>
      </c>
      <c r="J30" s="337">
        <v>8</v>
      </c>
      <c r="K30" s="45" t="s">
        <v>40</v>
      </c>
      <c r="L30" s="27">
        <v>54</v>
      </c>
      <c r="M30" s="27">
        <v>51</v>
      </c>
      <c r="N30" s="27">
        <f t="shared" si="0"/>
        <v>105</v>
      </c>
      <c r="O30" s="27">
        <f t="shared" si="1"/>
        <v>86</v>
      </c>
      <c r="P30" s="27">
        <v>16</v>
      </c>
      <c r="Q30" s="27"/>
      <c r="R30" s="27"/>
      <c r="S30" s="27"/>
      <c r="T30" s="27">
        <f t="shared" si="2"/>
        <v>9</v>
      </c>
      <c r="W30" s="357" t="s">
        <v>433</v>
      </c>
      <c r="X30" s="357"/>
      <c r="Y30" s="357"/>
      <c r="Z30" s="357"/>
      <c r="AA30" s="354" t="str">
        <f t="shared" si="3"/>
        <v>海老原 強</v>
      </c>
      <c r="AB30" s="414"/>
      <c r="AC30" s="414"/>
      <c r="AD30" s="414"/>
      <c r="AE30" s="361"/>
      <c r="AF30" s="361"/>
    </row>
    <row r="31" spans="1:32" ht="17.5" customHeight="1">
      <c r="A31" s="332">
        <v>29</v>
      </c>
      <c r="B31" s="332">
        <v>1</v>
      </c>
      <c r="C31" s="29" t="s">
        <v>29</v>
      </c>
      <c r="D31" s="330">
        <v>4</v>
      </c>
      <c r="E31" s="399" t="s">
        <v>248</v>
      </c>
      <c r="F31" s="399" t="s">
        <v>265</v>
      </c>
      <c r="G31" s="350" t="s">
        <v>222</v>
      </c>
      <c r="H31" s="351" t="s">
        <v>449</v>
      </c>
      <c r="I31" s="337">
        <v>30</v>
      </c>
      <c r="J31" s="337">
        <v>11</v>
      </c>
      <c r="K31" s="60" t="s">
        <v>40</v>
      </c>
      <c r="L31" s="27">
        <v>54</v>
      </c>
      <c r="M31" s="27">
        <v>62</v>
      </c>
      <c r="N31" s="27">
        <f t="shared" si="0"/>
        <v>116</v>
      </c>
      <c r="O31" s="27">
        <f t="shared" si="1"/>
        <v>86</v>
      </c>
      <c r="P31" s="27"/>
      <c r="Q31" s="27"/>
      <c r="R31" s="27"/>
      <c r="S31" s="27"/>
      <c r="T31" s="27">
        <f t="shared" si="2"/>
        <v>12</v>
      </c>
      <c r="W31" s="357" t="s">
        <v>434</v>
      </c>
      <c r="X31" s="357"/>
      <c r="Y31" s="357" t="s">
        <v>430</v>
      </c>
      <c r="Z31" s="357" t="s">
        <v>90</v>
      </c>
      <c r="AA31" s="354" t="str">
        <f t="shared" si="3"/>
        <v>中塚 喜博</v>
      </c>
      <c r="AB31" s="414"/>
      <c r="AC31" s="414"/>
      <c r="AD31" s="414"/>
      <c r="AE31" s="362"/>
      <c r="AF31" s="362"/>
    </row>
    <row r="32" spans="1:32" ht="17.5" customHeight="1">
      <c r="A32" s="332">
        <v>30</v>
      </c>
      <c r="B32" s="332">
        <v>1</v>
      </c>
      <c r="C32" s="29" t="s">
        <v>29</v>
      </c>
      <c r="D32" s="330">
        <v>9</v>
      </c>
      <c r="E32" s="399" t="s">
        <v>270</v>
      </c>
      <c r="F32" s="399" t="s">
        <v>249</v>
      </c>
      <c r="G32" s="350" t="s">
        <v>113</v>
      </c>
      <c r="H32" s="351" t="s">
        <v>168</v>
      </c>
      <c r="I32" s="337">
        <v>35</v>
      </c>
      <c r="J32" s="337">
        <v>2</v>
      </c>
      <c r="K32" s="60" t="s">
        <v>43</v>
      </c>
      <c r="L32" s="27">
        <v>62</v>
      </c>
      <c r="M32" s="27">
        <v>59</v>
      </c>
      <c r="N32" s="27">
        <f t="shared" si="0"/>
        <v>121</v>
      </c>
      <c r="O32" s="27">
        <f t="shared" si="1"/>
        <v>86</v>
      </c>
      <c r="P32" s="27"/>
      <c r="Q32" s="27"/>
      <c r="R32" s="27"/>
      <c r="S32" s="32"/>
      <c r="T32" s="27">
        <f t="shared" si="2"/>
        <v>3</v>
      </c>
      <c r="W32" s="348" t="s">
        <v>435</v>
      </c>
      <c r="X32" s="355"/>
      <c r="Y32" s="359"/>
      <c r="Z32" s="357"/>
      <c r="AA32" s="354" t="str">
        <f t="shared" si="3"/>
        <v>吉岡 裕子 Ahn</v>
      </c>
      <c r="AB32" s="414"/>
      <c r="AC32" s="414"/>
      <c r="AD32" s="414"/>
    </row>
    <row r="33" spans="1:30" ht="17.5" customHeight="1">
      <c r="A33" s="332">
        <v>31</v>
      </c>
      <c r="B33" s="332">
        <v>1</v>
      </c>
      <c r="C33" s="29" t="s">
        <v>29</v>
      </c>
      <c r="D33" s="330">
        <v>5</v>
      </c>
      <c r="E33" s="399" t="s">
        <v>91</v>
      </c>
      <c r="F33" s="399" t="s">
        <v>92</v>
      </c>
      <c r="G33" s="350" t="s">
        <v>113</v>
      </c>
      <c r="H33" s="351" t="s">
        <v>230</v>
      </c>
      <c r="I33" s="337">
        <v>23</v>
      </c>
      <c r="J33" s="337">
        <v>2</v>
      </c>
      <c r="K33" s="60" t="s">
        <v>85</v>
      </c>
      <c r="L33" s="27">
        <v>57</v>
      </c>
      <c r="M33" s="27">
        <v>53</v>
      </c>
      <c r="N33" s="27">
        <f t="shared" si="0"/>
        <v>110</v>
      </c>
      <c r="O33" s="27">
        <f t="shared" si="1"/>
        <v>87</v>
      </c>
      <c r="P33" s="27"/>
      <c r="Q33" s="27"/>
      <c r="R33" s="27"/>
      <c r="S33" s="27"/>
      <c r="T33" s="27">
        <f t="shared" si="2"/>
        <v>3</v>
      </c>
      <c r="W33" s="374" t="s">
        <v>436</v>
      </c>
      <c r="X33" s="375"/>
      <c r="Y33" s="376"/>
      <c r="Z33" s="377"/>
      <c r="AA33" s="354" t="str">
        <f t="shared" si="3"/>
        <v>桑田 晃</v>
      </c>
      <c r="AB33" s="415"/>
      <c r="AC33" s="414"/>
      <c r="AD33" s="414"/>
    </row>
    <row r="34" spans="1:30" ht="16" customHeight="1">
      <c r="A34" s="332">
        <v>32</v>
      </c>
      <c r="B34" s="332">
        <v>1</v>
      </c>
      <c r="C34" s="29" t="s">
        <v>29</v>
      </c>
      <c r="D34" s="330">
        <v>3</v>
      </c>
      <c r="E34" s="399" t="s">
        <v>69</v>
      </c>
      <c r="F34" s="399" t="s">
        <v>198</v>
      </c>
      <c r="G34" s="350" t="s">
        <v>254</v>
      </c>
      <c r="H34" s="351" t="s">
        <v>353</v>
      </c>
      <c r="I34" s="412">
        <v>35</v>
      </c>
      <c r="J34" s="337">
        <v>0</v>
      </c>
      <c r="K34" s="48" t="s">
        <v>43</v>
      </c>
      <c r="L34" s="27">
        <v>65</v>
      </c>
      <c r="M34" s="27">
        <v>61</v>
      </c>
      <c r="N34" s="27">
        <f t="shared" si="0"/>
        <v>126</v>
      </c>
      <c r="O34" s="27">
        <f t="shared" si="1"/>
        <v>91</v>
      </c>
      <c r="P34" s="27"/>
      <c r="Q34" s="27"/>
      <c r="R34" s="27"/>
      <c r="S34" s="27"/>
      <c r="T34" s="27">
        <f t="shared" si="2"/>
        <v>1</v>
      </c>
      <c r="U34" s="27">
        <f>I34+1</f>
        <v>36</v>
      </c>
      <c r="W34" s="374" t="s">
        <v>576</v>
      </c>
      <c r="X34" s="355"/>
      <c r="Y34" s="363"/>
      <c r="Z34" s="363"/>
      <c r="AA34" s="354" t="str">
        <f t="shared" si="3"/>
        <v>矢尾板 Miki</v>
      </c>
      <c r="AC34" s="414"/>
      <c r="AD34" s="414"/>
    </row>
    <row r="35" spans="1:30" ht="16" customHeight="1">
      <c r="A35" s="332">
        <v>33</v>
      </c>
      <c r="B35" s="332">
        <v>1</v>
      </c>
      <c r="C35" s="29" t="s">
        <v>29</v>
      </c>
      <c r="D35" s="330">
        <v>7</v>
      </c>
      <c r="E35" s="399" t="s">
        <v>362</v>
      </c>
      <c r="F35" s="399" t="s">
        <v>363</v>
      </c>
      <c r="G35" s="351" t="s">
        <v>215</v>
      </c>
      <c r="H35" s="351" t="s">
        <v>225</v>
      </c>
      <c r="I35" s="417">
        <v>19</v>
      </c>
      <c r="J35" s="337">
        <v>2</v>
      </c>
      <c r="K35" s="45" t="s">
        <v>44</v>
      </c>
      <c r="L35" s="27">
        <v>57</v>
      </c>
      <c r="M35" s="27">
        <v>54</v>
      </c>
      <c r="N35" s="27">
        <f t="shared" si="0"/>
        <v>111</v>
      </c>
      <c r="O35" s="27">
        <f t="shared" si="1"/>
        <v>92</v>
      </c>
      <c r="P35" s="27"/>
      <c r="Q35" s="27"/>
      <c r="R35" s="27"/>
      <c r="S35" s="27"/>
      <c r="T35" s="27">
        <f t="shared" si="2"/>
        <v>3</v>
      </c>
      <c r="U35" s="33">
        <f>I35+2</f>
        <v>21</v>
      </c>
      <c r="W35" s="374" t="s">
        <v>577</v>
      </c>
      <c r="X35" s="355"/>
      <c r="Y35" s="416" t="s">
        <v>559</v>
      </c>
      <c r="Z35" s="416" t="s">
        <v>623</v>
      </c>
      <c r="AA35" s="354" t="str">
        <f t="shared" si="3"/>
        <v>遠藤 誠</v>
      </c>
    </row>
    <row r="36" spans="1:30" ht="16" customHeight="1">
      <c r="A36" s="332">
        <v>34</v>
      </c>
      <c r="B36" s="332">
        <v>1</v>
      </c>
      <c r="C36" s="29" t="s">
        <v>29</v>
      </c>
      <c r="D36" s="330">
        <v>1</v>
      </c>
      <c r="E36" s="399" t="s">
        <v>266</v>
      </c>
      <c r="F36" s="399" t="s">
        <v>267</v>
      </c>
      <c r="G36" s="350" t="s">
        <v>113</v>
      </c>
      <c r="H36" s="351" t="s">
        <v>360</v>
      </c>
      <c r="I36" s="412" t="s">
        <v>84</v>
      </c>
      <c r="J36" s="337">
        <v>1</v>
      </c>
      <c r="K36" s="60" t="s">
        <v>43</v>
      </c>
      <c r="L36" s="27">
        <v>48</v>
      </c>
      <c r="M36" s="27">
        <v>45</v>
      </c>
      <c r="N36" s="27">
        <f>L36+M36</f>
        <v>93</v>
      </c>
      <c r="O36" s="27" t="s">
        <v>631</v>
      </c>
      <c r="P36" s="27">
        <v>14</v>
      </c>
      <c r="Q36" s="27">
        <v>14</v>
      </c>
      <c r="R36" s="27" t="s">
        <v>618</v>
      </c>
      <c r="S36" s="27"/>
      <c r="T36" s="27">
        <f>J36+B36</f>
        <v>2</v>
      </c>
      <c r="W36" s="374"/>
      <c r="X36" s="422"/>
      <c r="Y36" s="423"/>
      <c r="Z36" s="438"/>
      <c r="AA36" s="354" t="str">
        <f>H36</f>
        <v>蘭 鑫</v>
      </c>
      <c r="AB36" s="3" t="s">
        <v>622</v>
      </c>
    </row>
    <row r="37" spans="1:30" ht="16" customHeight="1">
      <c r="A37" s="332">
        <v>35</v>
      </c>
      <c r="B37" s="332">
        <v>1</v>
      </c>
      <c r="C37" s="29" t="s">
        <v>29</v>
      </c>
      <c r="D37" s="330">
        <v>2</v>
      </c>
      <c r="E37" s="399" t="s">
        <v>590</v>
      </c>
      <c r="F37" s="399" t="s">
        <v>489</v>
      </c>
      <c r="G37" s="350" t="s">
        <v>113</v>
      </c>
      <c r="H37" s="351" t="s">
        <v>599</v>
      </c>
      <c r="I37" s="412" t="s">
        <v>45</v>
      </c>
      <c r="J37" s="337">
        <v>0</v>
      </c>
      <c r="K37" s="45" t="s">
        <v>40</v>
      </c>
      <c r="L37" s="27">
        <v>61</v>
      </c>
      <c r="M37" s="27">
        <v>66</v>
      </c>
      <c r="N37" s="27">
        <f t="shared" si="0"/>
        <v>127</v>
      </c>
      <c r="O37" s="27" t="s">
        <v>631</v>
      </c>
      <c r="P37" s="27"/>
      <c r="Q37" s="27"/>
      <c r="R37" s="27"/>
      <c r="S37" s="27"/>
      <c r="T37" s="27">
        <f t="shared" si="2"/>
        <v>1</v>
      </c>
      <c r="W37" s="374"/>
      <c r="X37" s="355"/>
      <c r="Y37" s="437" t="s">
        <v>615</v>
      </c>
      <c r="Z37" s="437" t="s">
        <v>624</v>
      </c>
      <c r="AA37" s="354" t="str">
        <f t="shared" si="3"/>
        <v>中川 崇</v>
      </c>
      <c r="AB37" s="3" t="s">
        <v>621</v>
      </c>
    </row>
    <row r="38" spans="1:30" ht="16" customHeight="1">
      <c r="A38" s="332">
        <v>36</v>
      </c>
      <c r="B38" s="332">
        <v>1</v>
      </c>
      <c r="C38" s="29" t="s">
        <v>29</v>
      </c>
      <c r="D38" s="330">
        <v>3</v>
      </c>
      <c r="E38" s="399" t="s">
        <v>516</v>
      </c>
      <c r="F38" s="399" t="s">
        <v>517</v>
      </c>
      <c r="G38" s="350" t="s">
        <v>113</v>
      </c>
      <c r="H38" s="351" t="s">
        <v>522</v>
      </c>
      <c r="I38" s="417" t="s">
        <v>84</v>
      </c>
      <c r="J38" s="337">
        <v>1</v>
      </c>
      <c r="K38" s="45" t="s">
        <v>40</v>
      </c>
      <c r="L38" s="27">
        <v>51</v>
      </c>
      <c r="M38" s="27">
        <v>59</v>
      </c>
      <c r="N38" s="27">
        <f t="shared" si="0"/>
        <v>110</v>
      </c>
      <c r="O38" s="27" t="s">
        <v>631</v>
      </c>
      <c r="P38" s="27"/>
      <c r="Q38" s="27"/>
      <c r="R38" s="27"/>
      <c r="S38" s="27"/>
      <c r="T38" s="27">
        <f t="shared" si="2"/>
        <v>2</v>
      </c>
      <c r="W38" s="374"/>
      <c r="X38" s="422"/>
      <c r="Y38" s="423"/>
      <c r="Z38" s="438"/>
      <c r="AA38" s="354" t="str">
        <f t="shared" si="3"/>
        <v>糸山 孝彦</v>
      </c>
      <c r="AB38" s="3" t="s">
        <v>622</v>
      </c>
    </row>
    <row r="39" spans="1:30" ht="15.5" customHeight="1">
      <c r="A39" s="332">
        <v>37</v>
      </c>
      <c r="B39" s="332">
        <v>1</v>
      </c>
      <c r="C39" s="29" t="s">
        <v>29</v>
      </c>
      <c r="D39" s="330">
        <v>6</v>
      </c>
      <c r="E39" s="399" t="s">
        <v>511</v>
      </c>
      <c r="F39" s="399" t="s">
        <v>512</v>
      </c>
      <c r="G39" s="350" t="s">
        <v>513</v>
      </c>
      <c r="H39" s="351" t="s">
        <v>545</v>
      </c>
      <c r="I39" s="412" t="s">
        <v>84</v>
      </c>
      <c r="J39" s="337">
        <v>1</v>
      </c>
      <c r="K39" s="60" t="s">
        <v>40</v>
      </c>
      <c r="L39" s="27">
        <v>54</v>
      </c>
      <c r="M39" s="27">
        <v>47</v>
      </c>
      <c r="N39" s="27">
        <f t="shared" si="0"/>
        <v>101</v>
      </c>
      <c r="O39" s="27" t="s">
        <v>631</v>
      </c>
      <c r="P39" s="27"/>
      <c r="Q39" s="27"/>
      <c r="R39" s="27"/>
      <c r="S39" s="27"/>
      <c r="T39" s="27">
        <f t="shared" ref="T39:T40" si="8">J39+B39</f>
        <v>2</v>
      </c>
      <c r="W39" s="374"/>
      <c r="X39" s="422"/>
      <c r="Y39" s="423"/>
      <c r="Z39" s="438"/>
      <c r="AA39" s="354" t="str">
        <f t="shared" si="3"/>
        <v>太田 英之</v>
      </c>
      <c r="AB39" s="3" t="s">
        <v>622</v>
      </c>
    </row>
    <row r="40" spans="1:30" ht="15.5" customHeight="1">
      <c r="A40" s="332">
        <v>38</v>
      </c>
      <c r="B40" s="332">
        <v>1</v>
      </c>
      <c r="C40" s="29" t="s">
        <v>29</v>
      </c>
      <c r="D40" s="330">
        <v>8</v>
      </c>
      <c r="E40" s="399" t="s">
        <v>366</v>
      </c>
      <c r="F40" s="399" t="s">
        <v>367</v>
      </c>
      <c r="G40" s="351" t="s">
        <v>113</v>
      </c>
      <c r="H40" s="351" t="s">
        <v>456</v>
      </c>
      <c r="I40" s="417" t="s">
        <v>84</v>
      </c>
      <c r="J40" s="337">
        <v>0</v>
      </c>
      <c r="K40" s="45" t="s">
        <v>40</v>
      </c>
      <c r="L40" s="27">
        <v>55</v>
      </c>
      <c r="M40" s="27">
        <v>57</v>
      </c>
      <c r="N40" s="27">
        <f t="shared" si="0"/>
        <v>112</v>
      </c>
      <c r="O40" s="27" t="s">
        <v>631</v>
      </c>
      <c r="P40" s="27"/>
      <c r="Q40" s="27"/>
      <c r="R40" s="27"/>
      <c r="S40" s="27"/>
      <c r="T40" s="27">
        <f t="shared" si="8"/>
        <v>1</v>
      </c>
      <c r="W40" s="374"/>
      <c r="X40" s="422"/>
      <c r="Y40" s="438" t="s">
        <v>615</v>
      </c>
      <c r="Z40" s="439" t="s">
        <v>624</v>
      </c>
      <c r="AA40" s="354" t="str">
        <f t="shared" si="3"/>
        <v>小島 昌彦</v>
      </c>
      <c r="AB40" s="3" t="s">
        <v>622</v>
      </c>
    </row>
    <row r="41" spans="1:30" ht="20.5" customHeight="1">
      <c r="A41" s="336"/>
      <c r="B41" s="336"/>
      <c r="W41" s="427"/>
      <c r="X41" s="428"/>
      <c r="Y41" s="429"/>
      <c r="Z41" s="429"/>
      <c r="AA41" s="430"/>
    </row>
    <row r="42" spans="1:30" ht="56">
      <c r="A42" s="336"/>
      <c r="D42" s="27" t="s">
        <v>28</v>
      </c>
      <c r="E42" s="398" t="s">
        <v>480</v>
      </c>
      <c r="F42" s="398" t="s">
        <v>481</v>
      </c>
      <c r="G42" s="28" t="s">
        <v>12</v>
      </c>
      <c r="H42" s="30" t="s">
        <v>379</v>
      </c>
      <c r="I42" s="28" t="s">
        <v>59</v>
      </c>
      <c r="J42" s="381"/>
      <c r="K42" s="34" t="s">
        <v>24</v>
      </c>
      <c r="L42" s="28" t="s">
        <v>13</v>
      </c>
      <c r="M42" s="28" t="s">
        <v>14</v>
      </c>
      <c r="N42" s="28" t="s">
        <v>15</v>
      </c>
      <c r="O42" s="381" t="s">
        <v>16</v>
      </c>
      <c r="P42" s="384" t="s">
        <v>36</v>
      </c>
      <c r="Q42" s="41" t="s">
        <v>31</v>
      </c>
      <c r="R42" s="41" t="s">
        <v>32</v>
      </c>
      <c r="S42" s="31" t="s">
        <v>381</v>
      </c>
      <c r="W42" s="357"/>
      <c r="X42" s="355"/>
      <c r="Y42" s="363"/>
      <c r="Z42" s="363"/>
      <c r="AA42" s="354"/>
    </row>
    <row r="43" spans="1:30" ht="18" customHeight="1">
      <c r="A43" s="336"/>
      <c r="D43" s="63">
        <v>4</v>
      </c>
      <c r="E43" s="399" t="s">
        <v>534</v>
      </c>
      <c r="F43" s="399" t="s">
        <v>535</v>
      </c>
      <c r="G43" s="351" t="s">
        <v>536</v>
      </c>
      <c r="H43" s="351" t="s">
        <v>544</v>
      </c>
      <c r="I43" s="63" t="s">
        <v>73</v>
      </c>
      <c r="J43" s="382"/>
      <c r="K43" s="48" t="s">
        <v>594</v>
      </c>
      <c r="L43" s="27">
        <v>59</v>
      </c>
      <c r="M43" s="27">
        <v>55</v>
      </c>
      <c r="N43" s="27">
        <f>L43+M43</f>
        <v>114</v>
      </c>
      <c r="O43" s="385"/>
      <c r="P43" s="385"/>
      <c r="Q43" s="27"/>
      <c r="R43" s="27"/>
      <c r="S43" s="27"/>
      <c r="W43" s="357" t="s">
        <v>442</v>
      </c>
      <c r="X43" s="355">
        <v>20</v>
      </c>
      <c r="Y43" s="357"/>
      <c r="Z43" s="357"/>
      <c r="AA43" s="354" t="s">
        <v>353</v>
      </c>
      <c r="AB43"/>
      <c r="AC43"/>
      <c r="AD43"/>
    </row>
    <row r="44" spans="1:30" ht="18" customHeight="1">
      <c r="A44" s="336"/>
      <c r="D44" s="425">
        <v>7</v>
      </c>
      <c r="E44" s="399" t="s">
        <v>531</v>
      </c>
      <c r="F44" s="399" t="s">
        <v>532</v>
      </c>
      <c r="G44" s="351" t="s">
        <v>533</v>
      </c>
      <c r="H44" s="351" t="s">
        <v>547</v>
      </c>
      <c r="I44" s="63" t="s">
        <v>73</v>
      </c>
      <c r="J44" s="383"/>
      <c r="K44" s="63" t="s">
        <v>595</v>
      </c>
      <c r="L44" s="27">
        <v>54</v>
      </c>
      <c r="M44" s="27">
        <v>54</v>
      </c>
      <c r="N44" s="27">
        <f t="shared" ref="N44" si="9">L44+M44</f>
        <v>108</v>
      </c>
      <c r="O44" s="385"/>
      <c r="P44" s="385"/>
      <c r="Q44" s="27"/>
      <c r="R44" s="27"/>
      <c r="S44" s="418" t="s">
        <v>613</v>
      </c>
      <c r="W44" s="357" t="s">
        <v>443</v>
      </c>
      <c r="X44" s="355">
        <v>20</v>
      </c>
      <c r="Y44" s="363"/>
      <c r="Z44" s="363"/>
      <c r="AA44" s="354" t="s">
        <v>165</v>
      </c>
      <c r="AB44" s="27">
        <v>42</v>
      </c>
      <c r="AC44" s="27">
        <v>38</v>
      </c>
      <c r="AD44" s="27">
        <f t="shared" ref="AD44" si="10">AB44+AC44</f>
        <v>80</v>
      </c>
    </row>
    <row r="45" spans="1:30" ht="18" customHeight="1">
      <c r="D45" s="424">
        <v>9</v>
      </c>
      <c r="E45" s="399" t="s">
        <v>591</v>
      </c>
      <c r="F45" s="399" t="s">
        <v>592</v>
      </c>
      <c r="G45" s="351" t="s">
        <v>593</v>
      </c>
      <c r="H45" s="351" t="s">
        <v>607</v>
      </c>
      <c r="I45" s="63" t="s">
        <v>73</v>
      </c>
      <c r="J45" s="383"/>
      <c r="K45" s="63" t="s">
        <v>595</v>
      </c>
      <c r="L45" s="27">
        <v>65</v>
      </c>
      <c r="M45" s="27">
        <v>63</v>
      </c>
      <c r="N45" s="27">
        <f>L45+M45</f>
        <v>128</v>
      </c>
      <c r="O45" s="385"/>
      <c r="P45" s="385"/>
      <c r="Q45" s="27"/>
      <c r="R45" s="27"/>
      <c r="S45" s="27"/>
      <c r="W45" s="357" t="s">
        <v>444</v>
      </c>
      <c r="X45" s="357"/>
      <c r="Y45" s="357" t="s">
        <v>445</v>
      </c>
      <c r="Z45" s="357" t="s">
        <v>88</v>
      </c>
      <c r="AA45" s="354" t="s">
        <v>547</v>
      </c>
      <c r="AB45" s="27">
        <v>54</v>
      </c>
      <c r="AC45" s="27">
        <v>54</v>
      </c>
      <c r="AD45" s="27">
        <f t="shared" ref="AD45" si="11">AB45+AC45</f>
        <v>108</v>
      </c>
    </row>
    <row r="46" spans="1:30" ht="18" customHeight="1">
      <c r="A46" s="33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W46"/>
      <c r="X46"/>
      <c r="Y46"/>
      <c r="Z46"/>
      <c r="AA46"/>
    </row>
    <row r="47" spans="1:30" ht="18" customHeight="1">
      <c r="A47" s="336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W47"/>
      <c r="X47"/>
      <c r="Y47"/>
      <c r="Z47"/>
      <c r="AA47"/>
    </row>
    <row r="48" spans="1:30" ht="18" customHeight="1">
      <c r="O48" s="339"/>
    </row>
    <row r="49" spans="3:32" s="3" customFormat="1" ht="18" customHeight="1">
      <c r="C49" s="8"/>
      <c r="D49" s="4"/>
      <c r="G49" s="4"/>
      <c r="K49" s="25"/>
      <c r="V49" s="4"/>
      <c r="W49" s="4"/>
      <c r="X49" s="4"/>
      <c r="Y49" s="4"/>
      <c r="Z49" s="4"/>
      <c r="AA49" s="4"/>
      <c r="AE49" s="4"/>
      <c r="AF49" s="4"/>
    </row>
    <row r="50" spans="3:32" s="3" customFormat="1" ht="18" customHeight="1">
      <c r="C50" s="8"/>
      <c r="D50" s="4"/>
      <c r="G50" s="4"/>
      <c r="K50" s="25"/>
      <c r="O50" s="339"/>
      <c r="V50" s="4"/>
      <c r="W50" s="4"/>
      <c r="X50" s="4"/>
      <c r="Y50" s="4"/>
      <c r="Z50" s="4"/>
      <c r="AA50" s="4"/>
      <c r="AE50" s="4"/>
      <c r="AF50" s="4"/>
    </row>
    <row r="51" spans="3:32" s="3" customFormat="1">
      <c r="C51" s="8"/>
      <c r="D51" s="4"/>
      <c r="G51" s="4"/>
      <c r="K51" s="25"/>
      <c r="O51" s="339"/>
      <c r="V51" s="4"/>
      <c r="W51" s="4"/>
      <c r="X51" s="4"/>
      <c r="Y51" s="4"/>
      <c r="Z51" s="4"/>
      <c r="AA51" s="4"/>
      <c r="AE51" s="4"/>
      <c r="AF51" s="4"/>
    </row>
    <row r="52" spans="3:32">
      <c r="O52" s="339"/>
    </row>
    <row r="53" spans="3:32" s="3" customFormat="1">
      <c r="C53" s="8"/>
      <c r="D53" s="4"/>
      <c r="G53" s="4"/>
      <c r="K53" s="25"/>
      <c r="O53" s="339"/>
      <c r="V53" s="4"/>
      <c r="W53" s="4"/>
      <c r="X53" s="4"/>
      <c r="Y53" s="4"/>
      <c r="Z53" s="4"/>
      <c r="AA53" s="4"/>
      <c r="AE53" s="4"/>
      <c r="AF53" s="4"/>
    </row>
    <row r="54" spans="3:32" s="3" customFormat="1">
      <c r="C54" s="8"/>
      <c r="D54" s="4"/>
      <c r="G54" s="4"/>
      <c r="K54" s="25"/>
      <c r="O54" s="339"/>
      <c r="V54" s="4"/>
      <c r="W54" s="4"/>
      <c r="X54" s="4"/>
      <c r="Y54" s="4"/>
      <c r="Z54" s="4"/>
      <c r="AA54" s="4"/>
      <c r="AE54" s="4"/>
      <c r="AF54" s="4"/>
    </row>
    <row r="55" spans="3:32" s="3" customFormat="1">
      <c r="C55" s="8"/>
      <c r="D55" s="4"/>
      <c r="G55" s="4"/>
      <c r="K55" s="25"/>
      <c r="O55" s="339"/>
      <c r="V55" s="4"/>
      <c r="W55" s="4"/>
      <c r="X55" s="4"/>
      <c r="Y55" s="4"/>
      <c r="Z55" s="4"/>
      <c r="AA55" s="4"/>
      <c r="AE55" s="4"/>
      <c r="AF55" s="4"/>
    </row>
    <row r="56" spans="3:32" s="3" customFormat="1">
      <c r="C56" s="8"/>
      <c r="D56" s="4"/>
      <c r="G56" s="4"/>
      <c r="K56" s="25"/>
      <c r="O56" s="339"/>
      <c r="V56" s="4"/>
      <c r="W56" s="4"/>
      <c r="X56" s="4"/>
      <c r="Y56" s="4"/>
      <c r="Z56" s="4"/>
      <c r="AA56" s="4"/>
      <c r="AE56" s="4"/>
      <c r="AF56" s="4"/>
    </row>
    <row r="57" spans="3:32" s="3" customFormat="1">
      <c r="C57" s="8"/>
      <c r="D57" s="4"/>
      <c r="G57" s="4"/>
      <c r="K57" s="25"/>
      <c r="O57" s="339"/>
      <c r="V57" s="4"/>
      <c r="W57" s="4"/>
      <c r="X57" s="4"/>
      <c r="Y57" s="4"/>
      <c r="Z57" s="4"/>
      <c r="AA57" s="4"/>
      <c r="AE57" s="4"/>
      <c r="AF57" s="4"/>
    </row>
    <row r="58" spans="3:32" s="3" customFormat="1">
      <c r="C58" s="8"/>
      <c r="D58" s="4"/>
      <c r="G58" s="4"/>
      <c r="K58" s="25"/>
      <c r="O58" s="4"/>
      <c r="V58" s="4"/>
      <c r="W58" s="4"/>
      <c r="X58" s="4"/>
      <c r="Y58" s="4"/>
      <c r="Z58" s="4"/>
      <c r="AA58" s="4"/>
      <c r="AE58" s="4"/>
      <c r="AF58" s="4"/>
    </row>
    <row r="59" spans="3:32" s="3" customFormat="1">
      <c r="C59" s="8"/>
      <c r="D59" s="4"/>
      <c r="G59" s="4"/>
      <c r="K59" s="25"/>
      <c r="O59" s="339"/>
      <c r="V59" s="4"/>
      <c r="W59" s="4"/>
      <c r="X59" s="4"/>
      <c r="Y59" s="4"/>
      <c r="Z59" s="4"/>
      <c r="AA59" s="4"/>
      <c r="AE59" s="4"/>
      <c r="AF59" s="4"/>
    </row>
    <row r="60" spans="3:32" s="3" customFormat="1">
      <c r="C60" s="8"/>
      <c r="D60" s="4"/>
      <c r="G60" s="4"/>
      <c r="K60" s="25"/>
      <c r="V60" s="4"/>
      <c r="W60" s="4"/>
      <c r="X60" s="4"/>
      <c r="Y60" s="4"/>
      <c r="Z60" s="4"/>
      <c r="AA60" s="4"/>
      <c r="AE60" s="4"/>
      <c r="AF60" s="4"/>
    </row>
    <row r="61" spans="3:32" s="3" customFormat="1">
      <c r="C61" s="8"/>
      <c r="D61" s="4"/>
      <c r="G61" s="4"/>
      <c r="K61" s="25"/>
      <c r="O61" s="4"/>
      <c r="V61" s="4"/>
      <c r="W61" s="4"/>
      <c r="X61" s="4"/>
      <c r="Y61" s="4"/>
      <c r="Z61" s="4"/>
      <c r="AA61" s="4"/>
      <c r="AE61" s="4"/>
      <c r="AF61" s="4"/>
    </row>
    <row r="62" spans="3:32" s="3" customFormat="1">
      <c r="C62" s="8"/>
      <c r="D62" s="4"/>
      <c r="G62" s="4"/>
      <c r="K62" s="25"/>
      <c r="O62" s="4"/>
      <c r="V62" s="4"/>
      <c r="W62" s="4"/>
      <c r="X62" s="4"/>
      <c r="Y62" s="4"/>
      <c r="Z62" s="4"/>
      <c r="AA62" s="4"/>
      <c r="AE62" s="4"/>
      <c r="AF62" s="4"/>
    </row>
    <row r="63" spans="3:32">
      <c r="O63" s="4"/>
    </row>
    <row r="64" spans="3:32" s="3" customFormat="1">
      <c r="C64" s="8"/>
      <c r="D64" s="4"/>
      <c r="G64" s="4"/>
      <c r="K64" s="25"/>
      <c r="O64" s="4"/>
      <c r="V64" s="4"/>
      <c r="W64" s="4"/>
      <c r="X64" s="4"/>
      <c r="Y64" s="4"/>
      <c r="Z64" s="4"/>
      <c r="AA64" s="4"/>
      <c r="AE64" s="4"/>
      <c r="AF64" s="4"/>
    </row>
    <row r="65" spans="3:32" s="3" customFormat="1">
      <c r="C65" s="8"/>
      <c r="D65" s="4"/>
      <c r="G65" s="4"/>
      <c r="K65" s="25"/>
      <c r="O65" s="4"/>
      <c r="V65" s="4"/>
      <c r="W65" s="4"/>
      <c r="X65" s="4"/>
      <c r="Y65" s="4"/>
      <c r="Z65" s="4"/>
      <c r="AA65" s="4"/>
      <c r="AE65" s="4"/>
      <c r="AF65" s="4"/>
    </row>
    <row r="66" spans="3:32" s="3" customFormat="1">
      <c r="C66" s="8"/>
      <c r="D66" s="4"/>
      <c r="G66" s="4"/>
      <c r="K66" s="25"/>
      <c r="O66" s="4"/>
      <c r="V66" s="4"/>
      <c r="W66" s="4"/>
      <c r="X66" s="4"/>
      <c r="Y66" s="4"/>
      <c r="Z66" s="4"/>
      <c r="AA66" s="4"/>
      <c r="AE66" s="4"/>
      <c r="AF66" s="4"/>
    </row>
    <row r="67" spans="3:32" s="3" customFormat="1">
      <c r="C67" s="8"/>
      <c r="D67" s="4"/>
      <c r="G67" s="4"/>
      <c r="K67" s="25"/>
      <c r="O67" s="4"/>
      <c r="V67" s="4"/>
      <c r="W67" s="4"/>
      <c r="X67" s="4"/>
      <c r="Y67" s="4"/>
      <c r="Z67" s="4"/>
      <c r="AA67" s="4"/>
      <c r="AE67" s="4"/>
      <c r="AF67" s="4"/>
    </row>
    <row r="68" spans="3:32" s="3" customFormat="1">
      <c r="C68" s="8"/>
      <c r="D68" s="4"/>
      <c r="G68" s="4"/>
      <c r="K68" s="25"/>
      <c r="O68" s="4"/>
      <c r="V68" s="4"/>
      <c r="W68" s="4"/>
      <c r="X68" s="4"/>
      <c r="Y68" s="4"/>
      <c r="Z68" s="4"/>
      <c r="AA68" s="4"/>
      <c r="AE68" s="4"/>
      <c r="AF68" s="4"/>
    </row>
    <row r="69" spans="3:32" s="3" customFormat="1">
      <c r="C69" s="8"/>
      <c r="D69" s="4"/>
      <c r="G69" s="4"/>
      <c r="K69" s="25"/>
      <c r="O69" s="4"/>
      <c r="V69" s="4"/>
      <c r="W69" s="4"/>
      <c r="X69" s="4"/>
      <c r="Y69" s="4"/>
      <c r="Z69" s="4"/>
      <c r="AA69" s="4"/>
      <c r="AE69" s="4"/>
      <c r="AF69" s="4"/>
    </row>
    <row r="70" spans="3:32" s="3" customFormat="1">
      <c r="C70" s="8"/>
      <c r="D70" s="4"/>
      <c r="G70" s="4"/>
      <c r="K70" s="25"/>
      <c r="O70" s="4"/>
      <c r="V70" s="4"/>
      <c r="W70" s="4"/>
      <c r="X70" s="4"/>
      <c r="Y70" s="4"/>
      <c r="Z70" s="4"/>
      <c r="AA70" s="4"/>
      <c r="AE70" s="4"/>
      <c r="AF70" s="4"/>
    </row>
    <row r="71" spans="3:32" s="3" customFormat="1">
      <c r="C71" s="8"/>
      <c r="D71" s="4"/>
      <c r="G71" s="4"/>
      <c r="K71" s="25"/>
      <c r="O71" s="4"/>
      <c r="V71" s="4"/>
      <c r="W71" s="4"/>
      <c r="X71" s="4"/>
      <c r="Y71" s="4"/>
      <c r="Z71" s="4"/>
      <c r="AA71" s="4"/>
      <c r="AE71" s="4"/>
      <c r="AF71" s="4"/>
    </row>
    <row r="72" spans="3:32" s="3" customFormat="1">
      <c r="C72" s="8"/>
      <c r="D72" s="4"/>
      <c r="G72" s="4"/>
      <c r="K72" s="25"/>
      <c r="O72" s="4"/>
      <c r="V72" s="4"/>
      <c r="W72" s="4"/>
      <c r="X72" s="4"/>
      <c r="Y72" s="4"/>
      <c r="Z72" s="4"/>
      <c r="AA72" s="4"/>
      <c r="AE72" s="4"/>
      <c r="AF72" s="4"/>
    </row>
    <row r="73" spans="3:32" s="3" customFormat="1">
      <c r="C73" s="8"/>
      <c r="D73" s="4"/>
      <c r="G73" s="4"/>
      <c r="K73" s="25"/>
      <c r="V73" s="4"/>
      <c r="W73" s="4"/>
      <c r="X73" s="4"/>
      <c r="Y73" s="4"/>
      <c r="Z73" s="4"/>
      <c r="AA73" s="4"/>
      <c r="AE73" s="4"/>
      <c r="AF73" s="4"/>
    </row>
    <row r="74" spans="3:32" s="3" customFormat="1">
      <c r="C74" s="8"/>
      <c r="D74" s="4"/>
      <c r="G74" s="4"/>
      <c r="K74" s="25"/>
      <c r="V74" s="4"/>
      <c r="W74" s="4"/>
      <c r="X74" s="4"/>
      <c r="Y74" s="4"/>
      <c r="Z74" s="4"/>
      <c r="AA74" s="4"/>
      <c r="AE74" s="4"/>
      <c r="AF74" s="4"/>
    </row>
    <row r="75" spans="3:32" s="3" customFormat="1">
      <c r="C75" s="8"/>
      <c r="D75" s="4"/>
      <c r="G75" s="4"/>
      <c r="K75" s="25"/>
      <c r="V75" s="4"/>
      <c r="W75" s="4"/>
      <c r="X75" s="4"/>
      <c r="Y75" s="4"/>
      <c r="Z75" s="4"/>
      <c r="AA75" s="4"/>
      <c r="AE75" s="4"/>
      <c r="AF75" s="4"/>
    </row>
  </sheetData>
  <sortState xmlns:xlrd2="http://schemas.microsoft.com/office/spreadsheetml/2017/richdata2" ref="D3:S40">
    <sortCondition ref="O3:O40"/>
    <sortCondition ref="I3:I40"/>
  </sortState>
  <phoneticPr fontId="59"/>
  <dataValidations count="1">
    <dataValidation type="list" allowBlank="1" showInputMessage="1" showErrorMessage="1" sqref="C3:C41" xr:uid="{B5C6298E-A234-421C-BA03-5CB6B4D979EB}">
      <formula1>"会員,NEW-1,NEW-2,GUEST"</formula1>
    </dataValidation>
  </dataValidations>
  <printOptions gridLines="1"/>
  <pageMargins left="0.25" right="0.25" top="0.75" bottom="0.75" header="0.3" footer="0.3"/>
  <pageSetup scale="61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9DEE7-83AD-467D-8770-102398E9AE66}">
  <sheetPr>
    <pageSetUpPr fitToPage="1"/>
  </sheetPr>
  <dimension ref="A1:AF81"/>
  <sheetViews>
    <sheetView showGridLines="0" zoomScale="90" zoomScaleNormal="90" workbookViewId="0">
      <selection activeCell="AA1" sqref="AA1"/>
    </sheetView>
  </sheetViews>
  <sheetFormatPr defaultColWidth="9.08984375" defaultRowHeight="14"/>
  <cols>
    <col min="1" max="1" width="5.08984375" style="3" customWidth="1"/>
    <col min="2" max="2" width="5.7265625" style="3" bestFit="1" customWidth="1"/>
    <col min="3" max="3" width="8.6328125" style="8" customWidth="1"/>
    <col min="4" max="4" width="3.6328125" style="4" bestFit="1" customWidth="1"/>
    <col min="5" max="6" width="13.7265625" style="3" customWidth="1"/>
    <col min="7" max="7" width="52.90625" style="4" bestFit="1" customWidth="1"/>
    <col min="8" max="8" width="15.26953125" style="3" bestFit="1" customWidth="1"/>
    <col min="9" max="9" width="8.1796875" style="3" customWidth="1"/>
    <col min="10" max="10" width="7.6328125" style="3" customWidth="1"/>
    <col min="11" max="11" width="8.1796875" style="25" customWidth="1"/>
    <col min="12" max="15" width="8.1796875" style="3" customWidth="1"/>
    <col min="16" max="16" width="10.1796875" style="3" bestFit="1" customWidth="1"/>
    <col min="17" max="17" width="10.36328125" style="3" customWidth="1"/>
    <col min="18" max="18" width="9.453125" style="3" customWidth="1"/>
    <col min="19" max="19" width="8.54296875" style="3" customWidth="1"/>
    <col min="20" max="20" width="8.90625" style="3" customWidth="1"/>
    <col min="21" max="21" width="9.6328125" style="3" bestFit="1" customWidth="1"/>
    <col min="22" max="22" width="3" style="4" customWidth="1"/>
    <col min="23" max="23" width="16.36328125" style="4" customWidth="1"/>
    <col min="24" max="24" width="7.54296875" style="4" customWidth="1"/>
    <col min="25" max="25" width="49.08984375" style="4" bestFit="1" customWidth="1"/>
    <col min="26" max="26" width="15.90625" style="4" bestFit="1" customWidth="1"/>
    <col min="27" max="27" width="15.26953125" style="4" bestFit="1" customWidth="1"/>
    <col min="28" max="30" width="8.54296875" style="3" customWidth="1"/>
    <col min="31" max="32" width="8.54296875" style="4" customWidth="1"/>
    <col min="33" max="16384" width="9.08984375" style="4"/>
  </cols>
  <sheetData>
    <row r="1" spans="1:32" ht="30" customHeight="1">
      <c r="A1" s="411" t="s">
        <v>632</v>
      </c>
      <c r="B1" s="347"/>
      <c r="D1" s="7"/>
      <c r="E1" s="347"/>
      <c r="F1" s="347"/>
      <c r="P1" s="380" t="s">
        <v>448</v>
      </c>
      <c r="Q1" s="380" t="s">
        <v>448</v>
      </c>
      <c r="R1" s="366" t="s">
        <v>447</v>
      </c>
      <c r="W1" s="397" t="s">
        <v>478</v>
      </c>
    </row>
    <row r="2" spans="1:32" ht="62" customHeight="1">
      <c r="A2" s="28" t="s">
        <v>27</v>
      </c>
      <c r="B2" s="28" t="s">
        <v>33</v>
      </c>
      <c r="C2" s="29" t="s">
        <v>473</v>
      </c>
      <c r="D2" s="27" t="s">
        <v>28</v>
      </c>
      <c r="E2" s="398" t="s">
        <v>480</v>
      </c>
      <c r="F2" s="398" t="s">
        <v>481</v>
      </c>
      <c r="G2" s="28" t="s">
        <v>12</v>
      </c>
      <c r="H2" s="30" t="s">
        <v>379</v>
      </c>
      <c r="I2" s="28" t="s">
        <v>59</v>
      </c>
      <c r="J2" s="28" t="s">
        <v>33</v>
      </c>
      <c r="K2" s="30" t="s">
        <v>24</v>
      </c>
      <c r="L2" s="28" t="s">
        <v>13</v>
      </c>
      <c r="M2" s="28" t="s">
        <v>14</v>
      </c>
      <c r="N2" s="28" t="s">
        <v>15</v>
      </c>
      <c r="O2" s="28" t="s">
        <v>16</v>
      </c>
      <c r="P2" s="41" t="s">
        <v>36</v>
      </c>
      <c r="Q2" s="41" t="s">
        <v>31</v>
      </c>
      <c r="R2" s="41" t="s">
        <v>32</v>
      </c>
      <c r="S2" s="31" t="s">
        <v>30</v>
      </c>
      <c r="T2" s="31" t="s">
        <v>380</v>
      </c>
      <c r="U2" s="27" t="s">
        <v>46</v>
      </c>
      <c r="W2" s="348" t="s">
        <v>388</v>
      </c>
      <c r="X2" s="348" t="s">
        <v>389</v>
      </c>
      <c r="Y2" s="348" t="s">
        <v>390</v>
      </c>
      <c r="Z2" s="348" t="s">
        <v>391</v>
      </c>
      <c r="AA2" s="349" t="s">
        <v>392</v>
      </c>
      <c r="AB2" s="349" t="s">
        <v>49</v>
      </c>
      <c r="AC2" s="349" t="s">
        <v>50</v>
      </c>
      <c r="AD2" s="349" t="s">
        <v>51</v>
      </c>
      <c r="AE2" s="349" t="s">
        <v>48</v>
      </c>
      <c r="AF2" s="349" t="s">
        <v>52</v>
      </c>
    </row>
    <row r="3" spans="1:32" ht="17.5" customHeight="1">
      <c r="A3" s="332">
        <v>1</v>
      </c>
      <c r="B3" s="332">
        <v>21</v>
      </c>
      <c r="C3" s="29" t="s">
        <v>29</v>
      </c>
      <c r="D3" s="330">
        <v>1</v>
      </c>
      <c r="E3" s="399" t="s">
        <v>82</v>
      </c>
      <c r="F3" s="399" t="s">
        <v>83</v>
      </c>
      <c r="G3" s="350" t="s">
        <v>62</v>
      </c>
      <c r="H3" s="351" t="s">
        <v>160</v>
      </c>
      <c r="I3" s="337">
        <v>24</v>
      </c>
      <c r="J3" s="337">
        <v>12</v>
      </c>
      <c r="K3" s="63" t="s">
        <v>40</v>
      </c>
      <c r="L3" s="27">
        <v>45</v>
      </c>
      <c r="M3" s="27">
        <v>43</v>
      </c>
      <c r="N3" s="27">
        <f t="shared" ref="N3:N46" si="0">L3+M3</f>
        <v>88</v>
      </c>
      <c r="O3" s="27">
        <f t="shared" ref="O3:O44" si="1">N3-I3</f>
        <v>64</v>
      </c>
      <c r="P3" s="27">
        <v>5</v>
      </c>
      <c r="Q3" s="27"/>
      <c r="R3" s="27"/>
      <c r="S3" s="27"/>
      <c r="T3" s="27">
        <f t="shared" ref="T3:T40" si="2">J3+B3</f>
        <v>33</v>
      </c>
      <c r="U3" s="81">
        <f>IF(72-O3&gt;0,(I3-(72-O3)/2)*0.8,I3*0.8)</f>
        <v>16</v>
      </c>
      <c r="W3" s="348" t="s">
        <v>393</v>
      </c>
      <c r="X3" s="352"/>
      <c r="Y3" s="353" t="s">
        <v>394</v>
      </c>
      <c r="Z3" s="353" t="s">
        <v>239</v>
      </c>
      <c r="AA3" s="354" t="str">
        <f t="shared" ref="AA3:AA35" si="3">H3</f>
        <v>後藤 敦彦</v>
      </c>
      <c r="AB3" s="354">
        <f t="shared" ref="AB3:AC10" si="4">L3</f>
        <v>45</v>
      </c>
      <c r="AC3" s="354">
        <f t="shared" si="4"/>
        <v>43</v>
      </c>
      <c r="AD3" s="354">
        <f>AB3+AC3</f>
        <v>88</v>
      </c>
      <c r="AE3" s="354">
        <f>I3</f>
        <v>24</v>
      </c>
      <c r="AF3" s="354">
        <f>AD3-AE3</f>
        <v>64</v>
      </c>
    </row>
    <row r="4" spans="1:32" ht="17.5" customHeight="1">
      <c r="A4" s="332">
        <v>2</v>
      </c>
      <c r="B4" s="332">
        <v>18</v>
      </c>
      <c r="C4" s="29" t="s">
        <v>29</v>
      </c>
      <c r="D4" s="330">
        <v>11</v>
      </c>
      <c r="E4" s="399" t="s">
        <v>173</v>
      </c>
      <c r="F4" s="399" t="s">
        <v>174</v>
      </c>
      <c r="G4" s="350" t="s">
        <v>221</v>
      </c>
      <c r="H4" s="351" t="s">
        <v>231</v>
      </c>
      <c r="I4" s="426">
        <v>27</v>
      </c>
      <c r="J4" s="337">
        <v>10</v>
      </c>
      <c r="K4" s="45" t="s">
        <v>40</v>
      </c>
      <c r="L4" s="27">
        <v>43</v>
      </c>
      <c r="M4" s="27">
        <v>50</v>
      </c>
      <c r="N4" s="27">
        <f t="shared" si="0"/>
        <v>93</v>
      </c>
      <c r="O4" s="27">
        <f t="shared" si="1"/>
        <v>66</v>
      </c>
      <c r="P4" s="27">
        <v>5</v>
      </c>
      <c r="Q4" s="27"/>
      <c r="R4" s="27">
        <v>2</v>
      </c>
      <c r="S4" s="418"/>
      <c r="T4" s="27">
        <f t="shared" si="2"/>
        <v>28</v>
      </c>
      <c r="U4" s="81">
        <f>IF(72-O4&gt;0,(I4-(72-O4)/2)*0.9,I4*0.9)</f>
        <v>21.6</v>
      </c>
      <c r="W4" s="348" t="s">
        <v>395</v>
      </c>
      <c r="X4" s="355"/>
      <c r="Y4" s="356" t="s">
        <v>396</v>
      </c>
      <c r="Z4" s="356" t="s">
        <v>240</v>
      </c>
      <c r="AA4" s="354" t="str">
        <f t="shared" si="3"/>
        <v>中本 大志朗</v>
      </c>
      <c r="AB4" s="354">
        <f t="shared" si="4"/>
        <v>43</v>
      </c>
      <c r="AC4" s="354">
        <f t="shared" si="4"/>
        <v>50</v>
      </c>
      <c r="AD4" s="354">
        <f t="shared" ref="AD4:AD12" si="5">AB4+AC4</f>
        <v>93</v>
      </c>
      <c r="AE4" s="354">
        <f>I4</f>
        <v>27</v>
      </c>
      <c r="AF4" s="354">
        <f t="shared" ref="AF4:AF12" si="6">AD4-AE4</f>
        <v>66</v>
      </c>
    </row>
    <row r="5" spans="1:32" ht="17.5" customHeight="1">
      <c r="A5" s="332">
        <v>3</v>
      </c>
      <c r="B5" s="332">
        <v>15</v>
      </c>
      <c r="C5" s="29" t="s">
        <v>29</v>
      </c>
      <c r="D5" s="330">
        <v>6</v>
      </c>
      <c r="E5" s="399" t="s">
        <v>584</v>
      </c>
      <c r="F5" s="399" t="s">
        <v>585</v>
      </c>
      <c r="G5" s="351" t="s">
        <v>586</v>
      </c>
      <c r="H5" s="351" t="s">
        <v>601</v>
      </c>
      <c r="I5" s="426">
        <v>22</v>
      </c>
      <c r="J5" s="337">
        <v>15</v>
      </c>
      <c r="K5" s="45" t="s">
        <v>40</v>
      </c>
      <c r="L5" s="27">
        <v>47</v>
      </c>
      <c r="M5" s="27">
        <v>42</v>
      </c>
      <c r="N5" s="27">
        <f t="shared" si="0"/>
        <v>89</v>
      </c>
      <c r="O5" s="27">
        <f t="shared" si="1"/>
        <v>67</v>
      </c>
      <c r="P5" s="27">
        <v>11</v>
      </c>
      <c r="Q5" s="27"/>
      <c r="R5" s="27"/>
      <c r="S5" s="27"/>
      <c r="T5" s="27">
        <f t="shared" si="2"/>
        <v>30</v>
      </c>
      <c r="U5" s="81">
        <f>IF(72-O5&gt;0,(I5-(72-O5)/2)*0.95,I5*0.95)</f>
        <v>18.524999999999999</v>
      </c>
      <c r="W5" s="348" t="s">
        <v>397</v>
      </c>
      <c r="X5" s="355"/>
      <c r="Y5" s="356" t="s">
        <v>396</v>
      </c>
      <c r="Z5" s="356" t="s">
        <v>241</v>
      </c>
      <c r="AA5" s="354" t="str">
        <f t="shared" si="3"/>
        <v>田中 道夫</v>
      </c>
      <c r="AB5" s="354">
        <f t="shared" si="4"/>
        <v>47</v>
      </c>
      <c r="AC5" s="354">
        <f t="shared" si="4"/>
        <v>42</v>
      </c>
      <c r="AD5" s="354">
        <f t="shared" si="5"/>
        <v>89</v>
      </c>
      <c r="AE5" s="354">
        <f>I5</f>
        <v>22</v>
      </c>
      <c r="AF5" s="354">
        <f t="shared" si="6"/>
        <v>67</v>
      </c>
    </row>
    <row r="6" spans="1:32" ht="17.5" customHeight="1">
      <c r="A6" s="332">
        <v>4</v>
      </c>
      <c r="B6" s="332">
        <v>12</v>
      </c>
      <c r="C6" s="29" t="s">
        <v>29</v>
      </c>
      <c r="D6" s="330">
        <v>1</v>
      </c>
      <c r="E6" s="399" t="s">
        <v>96</v>
      </c>
      <c r="F6" s="399" t="s">
        <v>97</v>
      </c>
      <c r="G6" s="350" t="s">
        <v>61</v>
      </c>
      <c r="H6" s="351" t="s">
        <v>166</v>
      </c>
      <c r="I6" s="337">
        <v>31</v>
      </c>
      <c r="J6" s="337">
        <v>16</v>
      </c>
      <c r="K6" s="48" t="s">
        <v>40</v>
      </c>
      <c r="L6" s="27">
        <v>49</v>
      </c>
      <c r="M6" s="27">
        <v>49</v>
      </c>
      <c r="N6" s="27">
        <f t="shared" si="0"/>
        <v>98</v>
      </c>
      <c r="O6" s="27">
        <f t="shared" si="1"/>
        <v>67</v>
      </c>
      <c r="P6" s="27"/>
      <c r="Q6" s="27"/>
      <c r="R6" s="27"/>
      <c r="S6" s="27"/>
      <c r="T6" s="27">
        <f t="shared" si="2"/>
        <v>28</v>
      </c>
      <c r="W6" s="348" t="s">
        <v>398</v>
      </c>
      <c r="X6" s="355"/>
      <c r="Y6" s="356" t="s">
        <v>468</v>
      </c>
      <c r="Z6" s="356" t="s">
        <v>242</v>
      </c>
      <c r="AA6" s="354" t="str">
        <f t="shared" si="3"/>
        <v>齋藤 育真</v>
      </c>
      <c r="AB6" s="354">
        <f t="shared" si="4"/>
        <v>49</v>
      </c>
      <c r="AC6" s="354">
        <f t="shared" si="4"/>
        <v>49</v>
      </c>
      <c r="AD6" s="354">
        <f t="shared" si="5"/>
        <v>98</v>
      </c>
      <c r="AE6" s="354">
        <f>I6</f>
        <v>31</v>
      </c>
      <c r="AF6" s="354">
        <f t="shared" si="6"/>
        <v>67</v>
      </c>
    </row>
    <row r="7" spans="1:32" ht="17.5" customHeight="1">
      <c r="A7" s="332">
        <v>5</v>
      </c>
      <c r="B7" s="332">
        <v>11</v>
      </c>
      <c r="C7" s="29" t="s">
        <v>29</v>
      </c>
      <c r="D7" s="330">
        <v>8</v>
      </c>
      <c r="E7" s="399" t="s">
        <v>17</v>
      </c>
      <c r="F7" s="399" t="s">
        <v>122</v>
      </c>
      <c r="G7" s="351" t="s">
        <v>123</v>
      </c>
      <c r="H7" s="351" t="s">
        <v>93</v>
      </c>
      <c r="I7" s="426">
        <v>8</v>
      </c>
      <c r="J7" s="337">
        <v>3</v>
      </c>
      <c r="K7" s="45" t="s">
        <v>40</v>
      </c>
      <c r="L7" s="27">
        <v>36</v>
      </c>
      <c r="M7" s="27">
        <v>41</v>
      </c>
      <c r="N7" s="27">
        <f t="shared" si="0"/>
        <v>77</v>
      </c>
      <c r="O7" s="27">
        <f t="shared" si="1"/>
        <v>69</v>
      </c>
      <c r="P7" s="27">
        <v>6</v>
      </c>
      <c r="Q7" s="27">
        <v>6</v>
      </c>
      <c r="R7" s="27"/>
      <c r="S7" s="418" t="s">
        <v>648</v>
      </c>
      <c r="T7" s="27">
        <f t="shared" si="2"/>
        <v>14</v>
      </c>
      <c r="W7" s="348" t="s">
        <v>399</v>
      </c>
      <c r="X7" s="355"/>
      <c r="Y7" s="356" t="s">
        <v>400</v>
      </c>
      <c r="Z7" s="441" t="s">
        <v>642</v>
      </c>
      <c r="AA7" s="354" t="str">
        <f t="shared" si="3"/>
        <v>水澤 秀光</v>
      </c>
      <c r="AB7" s="395">
        <f t="shared" si="4"/>
        <v>36</v>
      </c>
      <c r="AC7" s="395">
        <f t="shared" si="4"/>
        <v>41</v>
      </c>
      <c r="AD7" s="395">
        <f t="shared" si="5"/>
        <v>77</v>
      </c>
      <c r="AE7" s="395">
        <f>I7</f>
        <v>8</v>
      </c>
      <c r="AF7" s="395">
        <f t="shared" si="6"/>
        <v>69</v>
      </c>
    </row>
    <row r="8" spans="1:32" ht="17.5" customHeight="1">
      <c r="A8" s="332">
        <v>6</v>
      </c>
      <c r="B8" s="332">
        <v>10</v>
      </c>
      <c r="C8" s="29" t="s">
        <v>29</v>
      </c>
      <c r="D8" s="330">
        <v>3</v>
      </c>
      <c r="E8" s="399" t="s">
        <v>248</v>
      </c>
      <c r="F8" s="399" t="s">
        <v>265</v>
      </c>
      <c r="G8" s="350" t="s">
        <v>222</v>
      </c>
      <c r="H8" s="351" t="s">
        <v>449</v>
      </c>
      <c r="I8" s="337">
        <v>30</v>
      </c>
      <c r="J8" s="337">
        <v>12</v>
      </c>
      <c r="K8" s="48" t="s">
        <v>40</v>
      </c>
      <c r="L8" s="27">
        <v>47</v>
      </c>
      <c r="M8" s="27">
        <v>52</v>
      </c>
      <c r="N8" s="27">
        <f t="shared" si="0"/>
        <v>99</v>
      </c>
      <c r="O8" s="27">
        <f t="shared" si="1"/>
        <v>69</v>
      </c>
      <c r="P8" s="27"/>
      <c r="Q8" s="27"/>
      <c r="R8" s="27"/>
      <c r="S8" s="27"/>
      <c r="T8" s="27">
        <f t="shared" si="2"/>
        <v>22</v>
      </c>
      <c r="W8" s="348" t="s">
        <v>401</v>
      </c>
      <c r="X8" s="357"/>
      <c r="Y8" s="356" t="s">
        <v>402</v>
      </c>
      <c r="Z8" s="356" t="s">
        <v>244</v>
      </c>
      <c r="AA8" s="354" t="str">
        <f t="shared" si="3"/>
        <v>中塚 喜博</v>
      </c>
      <c r="AB8" s="396">
        <f t="shared" si="4"/>
        <v>47</v>
      </c>
      <c r="AC8" s="396">
        <f t="shared" si="4"/>
        <v>52</v>
      </c>
      <c r="AD8" s="396">
        <f t="shared" si="5"/>
        <v>99</v>
      </c>
      <c r="AE8" s="396">
        <f t="shared" ref="AE8:AE10" si="7">I8</f>
        <v>30</v>
      </c>
      <c r="AF8" s="396">
        <f t="shared" si="6"/>
        <v>69</v>
      </c>
    </row>
    <row r="9" spans="1:32" ht="17.5" customHeight="1">
      <c r="A9" s="332">
        <v>7</v>
      </c>
      <c r="B9" s="332">
        <v>9</v>
      </c>
      <c r="C9" s="29" t="s">
        <v>29</v>
      </c>
      <c r="D9" s="330">
        <v>8</v>
      </c>
      <c r="E9" s="399" t="s">
        <v>196</v>
      </c>
      <c r="F9" s="399" t="s">
        <v>197</v>
      </c>
      <c r="G9" s="350" t="s">
        <v>199</v>
      </c>
      <c r="H9" s="351" t="s">
        <v>229</v>
      </c>
      <c r="I9" s="337">
        <v>21</v>
      </c>
      <c r="J9" s="337">
        <v>3</v>
      </c>
      <c r="K9" s="48" t="s">
        <v>40</v>
      </c>
      <c r="L9" s="27">
        <v>44</v>
      </c>
      <c r="M9" s="27">
        <v>47</v>
      </c>
      <c r="N9" s="27">
        <f t="shared" si="0"/>
        <v>91</v>
      </c>
      <c r="O9" s="27">
        <f t="shared" si="1"/>
        <v>70</v>
      </c>
      <c r="P9" s="27"/>
      <c r="Q9" s="27"/>
      <c r="R9" s="27"/>
      <c r="S9" s="27"/>
      <c r="T9" s="27">
        <f t="shared" si="2"/>
        <v>12</v>
      </c>
      <c r="W9" s="348" t="s">
        <v>403</v>
      </c>
      <c r="X9" s="357"/>
      <c r="Y9" s="356" t="s">
        <v>404</v>
      </c>
      <c r="Z9" s="356" t="s">
        <v>245</v>
      </c>
      <c r="AA9" s="354" t="str">
        <f t="shared" si="3"/>
        <v>川畑 寿夫</v>
      </c>
      <c r="AB9" s="396">
        <f t="shared" si="4"/>
        <v>44</v>
      </c>
      <c r="AC9" s="396">
        <f t="shared" si="4"/>
        <v>47</v>
      </c>
      <c r="AD9" s="396">
        <f t="shared" si="5"/>
        <v>91</v>
      </c>
      <c r="AE9" s="396">
        <f t="shared" si="7"/>
        <v>21</v>
      </c>
      <c r="AF9" s="396">
        <f t="shared" si="6"/>
        <v>70</v>
      </c>
    </row>
    <row r="10" spans="1:32" ht="17.5" customHeight="1">
      <c r="A10" s="332">
        <v>8</v>
      </c>
      <c r="B10" s="332">
        <v>8</v>
      </c>
      <c r="C10" s="29" t="s">
        <v>29</v>
      </c>
      <c r="D10" s="330">
        <v>2</v>
      </c>
      <c r="E10" s="399" t="s">
        <v>68</v>
      </c>
      <c r="F10" s="399" t="s">
        <v>60</v>
      </c>
      <c r="G10" s="351" t="s">
        <v>113</v>
      </c>
      <c r="H10" s="351" t="s">
        <v>350</v>
      </c>
      <c r="I10" s="426">
        <v>19</v>
      </c>
      <c r="J10" s="337">
        <v>22</v>
      </c>
      <c r="K10" s="45" t="s">
        <v>44</v>
      </c>
      <c r="L10" s="27">
        <v>49</v>
      </c>
      <c r="M10" s="27">
        <v>41</v>
      </c>
      <c r="N10" s="27">
        <f t="shared" si="0"/>
        <v>90</v>
      </c>
      <c r="O10" s="27">
        <f t="shared" si="1"/>
        <v>71</v>
      </c>
      <c r="P10" s="33"/>
      <c r="Q10" s="27">
        <v>12</v>
      </c>
      <c r="R10" s="27" t="s">
        <v>651</v>
      </c>
      <c r="S10" s="27"/>
      <c r="T10" s="27">
        <f t="shared" si="2"/>
        <v>30</v>
      </c>
      <c r="W10" s="348" t="s">
        <v>405</v>
      </c>
      <c r="X10" s="357"/>
      <c r="Y10" s="356" t="s">
        <v>446</v>
      </c>
      <c r="Z10" s="356" t="s">
        <v>356</v>
      </c>
      <c r="AA10" s="354" t="str">
        <f t="shared" si="3"/>
        <v>前畑 治敏</v>
      </c>
      <c r="AB10" s="396">
        <f t="shared" si="4"/>
        <v>49</v>
      </c>
      <c r="AC10" s="396">
        <f t="shared" si="4"/>
        <v>41</v>
      </c>
      <c r="AD10" s="396">
        <f t="shared" si="5"/>
        <v>90</v>
      </c>
      <c r="AE10" s="396">
        <f t="shared" si="7"/>
        <v>19</v>
      </c>
      <c r="AF10" s="396">
        <f t="shared" si="6"/>
        <v>71</v>
      </c>
    </row>
    <row r="11" spans="1:32" ht="17.5" customHeight="1">
      <c r="A11" s="332">
        <v>9</v>
      </c>
      <c r="B11" s="332">
        <v>7</v>
      </c>
      <c r="C11" s="29" t="s">
        <v>29</v>
      </c>
      <c r="D11" s="330">
        <v>2</v>
      </c>
      <c r="E11" s="399" t="s">
        <v>67</v>
      </c>
      <c r="F11" s="399" t="s">
        <v>115</v>
      </c>
      <c r="G11" s="351" t="s">
        <v>116</v>
      </c>
      <c r="H11" s="351" t="s">
        <v>170</v>
      </c>
      <c r="I11" s="426">
        <v>24</v>
      </c>
      <c r="J11" s="337">
        <v>14</v>
      </c>
      <c r="K11" s="45" t="s">
        <v>40</v>
      </c>
      <c r="L11" s="27">
        <v>49</v>
      </c>
      <c r="M11" s="27">
        <v>46</v>
      </c>
      <c r="N11" s="27">
        <f t="shared" si="0"/>
        <v>95</v>
      </c>
      <c r="O11" s="27">
        <f t="shared" si="1"/>
        <v>71</v>
      </c>
      <c r="P11" s="27">
        <v>17</v>
      </c>
      <c r="Q11" s="27">
        <v>3</v>
      </c>
      <c r="R11" s="337">
        <v>17</v>
      </c>
      <c r="S11" s="27"/>
      <c r="T11" s="27">
        <f t="shared" si="2"/>
        <v>21</v>
      </c>
      <c r="W11" s="348" t="s">
        <v>406</v>
      </c>
      <c r="X11" s="357"/>
      <c r="Y11" s="356" t="s">
        <v>407</v>
      </c>
      <c r="Z11" s="356" t="s">
        <v>247</v>
      </c>
      <c r="AA11" s="354" t="str">
        <f t="shared" si="3"/>
        <v>佐藤 潤一</v>
      </c>
      <c r="AB11" s="396">
        <f>L12</f>
        <v>48</v>
      </c>
      <c r="AC11" s="396">
        <f>M12</f>
        <v>49</v>
      </c>
      <c r="AD11" s="396">
        <f t="shared" si="5"/>
        <v>97</v>
      </c>
      <c r="AE11" s="396">
        <f>I12</f>
        <v>26</v>
      </c>
      <c r="AF11" s="396">
        <f t="shared" si="6"/>
        <v>71</v>
      </c>
    </row>
    <row r="12" spans="1:32" ht="17.5" customHeight="1">
      <c r="A12" s="332">
        <v>10</v>
      </c>
      <c r="B12" s="332">
        <v>6</v>
      </c>
      <c r="C12" s="29" t="s">
        <v>29</v>
      </c>
      <c r="D12" s="330">
        <v>4</v>
      </c>
      <c r="E12" s="399" t="s">
        <v>488</v>
      </c>
      <c r="F12" s="399" t="s">
        <v>489</v>
      </c>
      <c r="G12" s="350" t="s">
        <v>113</v>
      </c>
      <c r="H12" s="351" t="s">
        <v>501</v>
      </c>
      <c r="I12" s="337">
        <v>26</v>
      </c>
      <c r="J12" s="337">
        <v>2</v>
      </c>
      <c r="K12" s="63" t="s">
        <v>44</v>
      </c>
      <c r="L12" s="27">
        <v>48</v>
      </c>
      <c r="M12" s="27">
        <v>49</v>
      </c>
      <c r="N12" s="27">
        <f t="shared" si="0"/>
        <v>97</v>
      </c>
      <c r="O12" s="27">
        <f t="shared" si="1"/>
        <v>71</v>
      </c>
      <c r="P12" s="27"/>
      <c r="Q12" s="27"/>
      <c r="R12" s="27"/>
      <c r="S12" s="418"/>
      <c r="T12" s="27">
        <f t="shared" si="2"/>
        <v>8</v>
      </c>
      <c r="W12" s="348" t="s">
        <v>408</v>
      </c>
      <c r="X12" s="357"/>
      <c r="Y12" s="356" t="s">
        <v>409</v>
      </c>
      <c r="Z12" s="356" t="s">
        <v>246</v>
      </c>
      <c r="AA12" s="354" t="str">
        <f t="shared" si="3"/>
        <v>長島 隆志</v>
      </c>
      <c r="AB12" s="396">
        <f>L11</f>
        <v>49</v>
      </c>
      <c r="AC12" s="396">
        <f>M11</f>
        <v>46</v>
      </c>
      <c r="AD12" s="396">
        <f t="shared" si="5"/>
        <v>95</v>
      </c>
      <c r="AE12" s="396">
        <f>I11</f>
        <v>24</v>
      </c>
      <c r="AF12" s="396">
        <f t="shared" si="6"/>
        <v>71</v>
      </c>
    </row>
    <row r="13" spans="1:32" ht="17.5" customHeight="1">
      <c r="A13" s="332">
        <v>11</v>
      </c>
      <c r="B13" s="368">
        <v>5</v>
      </c>
      <c r="C13" s="29" t="s">
        <v>29</v>
      </c>
      <c r="D13" s="330">
        <v>12</v>
      </c>
      <c r="E13" s="399" t="s">
        <v>587</v>
      </c>
      <c r="F13" s="399" t="s">
        <v>588</v>
      </c>
      <c r="G13" s="351" t="s">
        <v>589</v>
      </c>
      <c r="H13" s="351" t="s">
        <v>605</v>
      </c>
      <c r="I13" s="426">
        <v>32</v>
      </c>
      <c r="J13" s="337">
        <v>1</v>
      </c>
      <c r="K13" s="45" t="s">
        <v>85</v>
      </c>
      <c r="L13" s="27">
        <v>54</v>
      </c>
      <c r="M13" s="27">
        <v>50</v>
      </c>
      <c r="N13" s="27">
        <f t="shared" si="0"/>
        <v>104</v>
      </c>
      <c r="O13" s="27">
        <f t="shared" si="1"/>
        <v>72</v>
      </c>
      <c r="P13" s="27"/>
      <c r="Q13" s="27">
        <v>14</v>
      </c>
      <c r="R13" s="27"/>
      <c r="S13" s="27"/>
      <c r="T13" s="27">
        <f t="shared" si="2"/>
        <v>6</v>
      </c>
      <c r="W13" s="348" t="s">
        <v>410</v>
      </c>
      <c r="X13" s="357"/>
      <c r="Y13" s="412"/>
      <c r="Z13" s="413"/>
      <c r="AA13" s="354" t="str">
        <f t="shared" si="3"/>
        <v>マイク 前川</v>
      </c>
      <c r="AB13" s="414"/>
      <c r="AC13" s="414"/>
      <c r="AD13" s="414"/>
      <c r="AE13" s="334"/>
      <c r="AF13" s="334"/>
    </row>
    <row r="14" spans="1:32" ht="17.5" customHeight="1">
      <c r="A14" s="332">
        <v>12</v>
      </c>
      <c r="B14" s="332">
        <v>4</v>
      </c>
      <c r="C14" s="29" t="s">
        <v>29</v>
      </c>
      <c r="D14" s="369">
        <v>5</v>
      </c>
      <c r="E14" s="399" t="s">
        <v>78</v>
      </c>
      <c r="F14" s="399" t="s">
        <v>79</v>
      </c>
      <c r="G14" s="350" t="s">
        <v>113</v>
      </c>
      <c r="H14" s="351" t="s">
        <v>228</v>
      </c>
      <c r="I14" s="372">
        <v>25</v>
      </c>
      <c r="J14" s="337">
        <v>6</v>
      </c>
      <c r="K14" s="48" t="s">
        <v>43</v>
      </c>
      <c r="L14" s="27">
        <v>45</v>
      </c>
      <c r="M14" s="27">
        <v>53</v>
      </c>
      <c r="N14" s="27">
        <f t="shared" si="0"/>
        <v>98</v>
      </c>
      <c r="O14" s="27">
        <f t="shared" si="1"/>
        <v>73</v>
      </c>
      <c r="P14" s="371">
        <v>5</v>
      </c>
      <c r="Q14" s="371"/>
      <c r="R14" s="371"/>
      <c r="S14" s="371"/>
      <c r="T14" s="27">
        <f t="shared" si="2"/>
        <v>10</v>
      </c>
      <c r="W14" s="357" t="s">
        <v>411</v>
      </c>
      <c r="X14" s="357"/>
      <c r="Y14" s="357"/>
      <c r="Z14" s="353"/>
      <c r="AA14" s="354" t="str">
        <f t="shared" si="3"/>
        <v>石川 陽子</v>
      </c>
      <c r="AB14" s="414"/>
      <c r="AC14" s="414"/>
      <c r="AD14" s="414"/>
      <c r="AE14" s="334"/>
      <c r="AF14" s="334"/>
    </row>
    <row r="15" spans="1:32" ht="17.5" customHeight="1">
      <c r="A15" s="332">
        <v>13</v>
      </c>
      <c r="B15" s="332">
        <v>3</v>
      </c>
      <c r="C15" s="29" t="s">
        <v>29</v>
      </c>
      <c r="D15" s="330">
        <v>6</v>
      </c>
      <c r="E15" s="399" t="s">
        <v>94</v>
      </c>
      <c r="F15" s="399" t="s">
        <v>95</v>
      </c>
      <c r="G15" s="350" t="s">
        <v>117</v>
      </c>
      <c r="H15" s="351" t="s">
        <v>167</v>
      </c>
      <c r="I15" s="337">
        <v>9</v>
      </c>
      <c r="J15" s="337">
        <v>23</v>
      </c>
      <c r="K15" s="45" t="s">
        <v>44</v>
      </c>
      <c r="L15" s="27">
        <v>40</v>
      </c>
      <c r="M15" s="27">
        <v>43</v>
      </c>
      <c r="N15" s="27">
        <f t="shared" si="0"/>
        <v>83</v>
      </c>
      <c r="O15" s="27">
        <f t="shared" si="1"/>
        <v>74</v>
      </c>
      <c r="P15" s="27"/>
      <c r="Q15" s="27"/>
      <c r="R15" s="27"/>
      <c r="S15" s="27"/>
      <c r="T15" s="27">
        <f t="shared" si="2"/>
        <v>26</v>
      </c>
      <c r="W15" s="357" t="s">
        <v>412</v>
      </c>
      <c r="X15" s="357"/>
      <c r="Y15" s="357"/>
      <c r="Z15" s="353"/>
      <c r="AA15" s="354" t="str">
        <f t="shared" si="3"/>
        <v>亀井 芳雄</v>
      </c>
      <c r="AB15" s="414"/>
      <c r="AC15" s="414"/>
      <c r="AD15" s="414"/>
      <c r="AE15" s="334"/>
      <c r="AF15" s="334"/>
    </row>
    <row r="16" spans="1:32" ht="17.5" customHeight="1">
      <c r="A16" s="332">
        <v>14</v>
      </c>
      <c r="B16" s="332">
        <v>2</v>
      </c>
      <c r="C16" s="29" t="s">
        <v>29</v>
      </c>
      <c r="D16" s="330">
        <v>11</v>
      </c>
      <c r="E16" s="399" t="s">
        <v>112</v>
      </c>
      <c r="F16" s="399" t="s">
        <v>253</v>
      </c>
      <c r="G16" s="350" t="s">
        <v>257</v>
      </c>
      <c r="H16" s="351" t="s">
        <v>457</v>
      </c>
      <c r="I16" s="337">
        <v>24</v>
      </c>
      <c r="J16" s="337">
        <v>14</v>
      </c>
      <c r="K16" s="48" t="s">
        <v>40</v>
      </c>
      <c r="L16" s="27">
        <v>43</v>
      </c>
      <c r="M16" s="27">
        <v>55</v>
      </c>
      <c r="N16" s="27">
        <f t="shared" si="0"/>
        <v>98</v>
      </c>
      <c r="O16" s="27">
        <f t="shared" si="1"/>
        <v>74</v>
      </c>
      <c r="P16" s="27" t="s">
        <v>693</v>
      </c>
      <c r="Q16" s="27"/>
      <c r="R16" s="27"/>
      <c r="S16" s="27"/>
      <c r="T16" s="27">
        <f t="shared" si="2"/>
        <v>16</v>
      </c>
      <c r="W16" s="357" t="s">
        <v>413</v>
      </c>
      <c r="X16" s="357"/>
      <c r="Y16" s="357"/>
      <c r="Z16" s="353"/>
      <c r="AA16" s="354" t="str">
        <f t="shared" si="3"/>
        <v>吉田 健清</v>
      </c>
      <c r="AB16" s="362"/>
      <c r="AC16" s="414"/>
      <c r="AD16" s="414"/>
      <c r="AE16" s="334"/>
      <c r="AF16" s="334"/>
    </row>
    <row r="17" spans="1:32" ht="17.5" customHeight="1">
      <c r="A17" s="332">
        <v>15</v>
      </c>
      <c r="B17" s="368">
        <v>1</v>
      </c>
      <c r="C17" s="29" t="s">
        <v>29</v>
      </c>
      <c r="D17" s="369">
        <v>4</v>
      </c>
      <c r="E17" s="399" t="s">
        <v>74</v>
      </c>
      <c r="F17" s="399" t="s">
        <v>198</v>
      </c>
      <c r="G17" s="350" t="s">
        <v>113</v>
      </c>
      <c r="H17" s="351" t="s">
        <v>451</v>
      </c>
      <c r="I17" s="372">
        <v>29</v>
      </c>
      <c r="J17" s="337">
        <v>22</v>
      </c>
      <c r="K17" s="63" t="s">
        <v>43</v>
      </c>
      <c r="L17" s="27">
        <v>50</v>
      </c>
      <c r="M17" s="371">
        <v>53</v>
      </c>
      <c r="N17" s="27">
        <f t="shared" si="0"/>
        <v>103</v>
      </c>
      <c r="O17" s="27">
        <f t="shared" si="1"/>
        <v>74</v>
      </c>
      <c r="P17" s="371"/>
      <c r="Q17" s="371"/>
      <c r="R17" s="371"/>
      <c r="S17" s="371"/>
      <c r="T17" s="27">
        <f t="shared" si="2"/>
        <v>23</v>
      </c>
      <c r="W17" s="348" t="s">
        <v>414</v>
      </c>
      <c r="X17" s="357"/>
      <c r="Y17" s="440" t="s">
        <v>627</v>
      </c>
      <c r="Z17" s="354" t="s">
        <v>416</v>
      </c>
      <c r="AA17" s="354" t="str">
        <f t="shared" si="3"/>
        <v>湯澤 美紀</v>
      </c>
      <c r="AB17" s="414"/>
      <c r="AC17" s="414"/>
      <c r="AD17" s="414"/>
      <c r="AE17" s="334"/>
      <c r="AF17" s="334"/>
    </row>
    <row r="18" spans="1:32" ht="17.5" customHeight="1">
      <c r="A18" s="332">
        <v>16</v>
      </c>
      <c r="B18" s="332">
        <v>1</v>
      </c>
      <c r="C18" s="29" t="s">
        <v>29</v>
      </c>
      <c r="D18" s="330">
        <v>10</v>
      </c>
      <c r="E18" s="399" t="s">
        <v>34</v>
      </c>
      <c r="F18" s="399" t="s">
        <v>35</v>
      </c>
      <c r="G18" s="351" t="s">
        <v>110</v>
      </c>
      <c r="H18" s="351" t="s">
        <v>164</v>
      </c>
      <c r="I18" s="426">
        <v>18</v>
      </c>
      <c r="J18" s="337">
        <v>1</v>
      </c>
      <c r="K18" s="45" t="s">
        <v>40</v>
      </c>
      <c r="L18" s="27">
        <v>46</v>
      </c>
      <c r="M18" s="27">
        <v>47</v>
      </c>
      <c r="N18" s="27">
        <f t="shared" si="0"/>
        <v>93</v>
      </c>
      <c r="O18" s="27">
        <f t="shared" si="1"/>
        <v>75</v>
      </c>
      <c r="P18" s="27"/>
      <c r="Q18" s="27"/>
      <c r="R18" s="27"/>
      <c r="S18" s="27"/>
      <c r="T18" s="27">
        <f t="shared" si="2"/>
        <v>2</v>
      </c>
      <c r="W18" s="357" t="s">
        <v>417</v>
      </c>
      <c r="X18" s="357"/>
      <c r="Y18" s="356"/>
      <c r="Z18" s="357"/>
      <c r="AA18" s="354" t="str">
        <f t="shared" si="3"/>
        <v>加藤 清也</v>
      </c>
      <c r="AB18" s="414"/>
      <c r="AC18" s="414"/>
      <c r="AD18" s="414"/>
      <c r="AE18" s="334"/>
      <c r="AF18" s="334"/>
    </row>
    <row r="19" spans="1:32" ht="17.5" customHeight="1">
      <c r="A19" s="332">
        <v>17</v>
      </c>
      <c r="B19" s="332">
        <v>1</v>
      </c>
      <c r="C19" s="29" t="s">
        <v>29</v>
      </c>
      <c r="D19" s="330">
        <v>10</v>
      </c>
      <c r="E19" s="399" t="s">
        <v>494</v>
      </c>
      <c r="F19" s="399" t="s">
        <v>495</v>
      </c>
      <c r="G19" s="350" t="s">
        <v>113</v>
      </c>
      <c r="H19" s="351" t="s">
        <v>509</v>
      </c>
      <c r="I19" s="337">
        <v>24</v>
      </c>
      <c r="J19" s="337">
        <v>6</v>
      </c>
      <c r="K19" s="60" t="s">
        <v>85</v>
      </c>
      <c r="L19" s="27">
        <v>49</v>
      </c>
      <c r="M19" s="27">
        <v>50</v>
      </c>
      <c r="N19" s="27">
        <f t="shared" si="0"/>
        <v>99</v>
      </c>
      <c r="O19" s="27">
        <f t="shared" si="1"/>
        <v>75</v>
      </c>
      <c r="P19" s="27"/>
      <c r="Q19" s="27"/>
      <c r="R19" s="27"/>
      <c r="S19" s="27"/>
      <c r="T19" s="27">
        <f t="shared" si="2"/>
        <v>7</v>
      </c>
      <c r="W19" s="357" t="s">
        <v>418</v>
      </c>
      <c r="X19" s="357"/>
      <c r="Y19" s="357"/>
      <c r="Z19" s="357"/>
      <c r="AA19" s="354" t="str">
        <f t="shared" si="3"/>
        <v>山並 正憲</v>
      </c>
      <c r="AB19" s="414"/>
      <c r="AC19" s="414"/>
      <c r="AD19" s="414"/>
      <c r="AE19" s="334"/>
      <c r="AF19" s="334"/>
    </row>
    <row r="20" spans="1:32" ht="17.5" customHeight="1">
      <c r="A20" s="332">
        <v>18</v>
      </c>
      <c r="B20" s="332">
        <v>1</v>
      </c>
      <c r="C20" s="29" t="s">
        <v>29</v>
      </c>
      <c r="D20" s="330">
        <v>12</v>
      </c>
      <c r="E20" s="399" t="s">
        <v>18</v>
      </c>
      <c r="F20" s="399" t="s">
        <v>19</v>
      </c>
      <c r="G20" s="350" t="s">
        <v>86</v>
      </c>
      <c r="H20" s="351" t="s">
        <v>169</v>
      </c>
      <c r="I20" s="337">
        <v>35</v>
      </c>
      <c r="J20" s="337">
        <v>18</v>
      </c>
      <c r="K20" s="63" t="s">
        <v>43</v>
      </c>
      <c r="L20" s="27">
        <v>58</v>
      </c>
      <c r="M20" s="27">
        <v>53</v>
      </c>
      <c r="N20" s="27">
        <f t="shared" si="0"/>
        <v>111</v>
      </c>
      <c r="O20" s="27">
        <f t="shared" si="1"/>
        <v>76</v>
      </c>
      <c r="P20" s="27"/>
      <c r="Q20" s="27"/>
      <c r="R20" s="27"/>
      <c r="S20" s="27"/>
      <c r="T20" s="27">
        <f t="shared" si="2"/>
        <v>19</v>
      </c>
      <c r="W20" s="348" t="s">
        <v>419</v>
      </c>
      <c r="X20" s="357"/>
      <c r="Y20" s="357"/>
      <c r="Z20" s="353"/>
      <c r="AA20" s="354" t="str">
        <f t="shared" si="3"/>
        <v>須川 雅子</v>
      </c>
      <c r="AB20" s="414"/>
      <c r="AC20" s="414"/>
      <c r="AD20" s="414"/>
      <c r="AE20" s="334"/>
      <c r="AF20" s="334"/>
    </row>
    <row r="21" spans="1:32" ht="17.5" customHeight="1">
      <c r="A21" s="332">
        <v>19</v>
      </c>
      <c r="B21" s="332">
        <v>1</v>
      </c>
      <c r="C21" s="29" t="s">
        <v>29</v>
      </c>
      <c r="D21" s="330">
        <v>9</v>
      </c>
      <c r="E21" s="399" t="s">
        <v>69</v>
      </c>
      <c r="F21" s="399" t="s">
        <v>70</v>
      </c>
      <c r="G21" s="351" t="s">
        <v>64</v>
      </c>
      <c r="H21" s="351" t="s">
        <v>165</v>
      </c>
      <c r="I21" s="426">
        <v>10</v>
      </c>
      <c r="J21" s="337">
        <v>39</v>
      </c>
      <c r="K21" s="45" t="s">
        <v>40</v>
      </c>
      <c r="L21" s="27">
        <v>44</v>
      </c>
      <c r="M21" s="27">
        <v>43</v>
      </c>
      <c r="N21" s="27">
        <f t="shared" si="0"/>
        <v>87</v>
      </c>
      <c r="O21" s="27">
        <f t="shared" si="1"/>
        <v>77</v>
      </c>
      <c r="P21" s="27" t="s">
        <v>644</v>
      </c>
      <c r="Q21" s="27"/>
      <c r="R21" s="27"/>
      <c r="S21" s="27"/>
      <c r="T21" s="27">
        <f t="shared" si="2"/>
        <v>40</v>
      </c>
      <c r="W21" s="357" t="s">
        <v>420</v>
      </c>
      <c r="X21" s="357"/>
      <c r="Y21" s="412"/>
      <c r="Z21" s="413"/>
      <c r="AA21" s="354" t="str">
        <f t="shared" si="3"/>
        <v>矢尾板 Tony</v>
      </c>
      <c r="AB21" s="414"/>
      <c r="AC21" s="414"/>
      <c r="AD21" s="414"/>
      <c r="AE21" s="334"/>
      <c r="AF21" s="334"/>
    </row>
    <row r="22" spans="1:32" ht="17.5" customHeight="1">
      <c r="A22" s="332">
        <v>20</v>
      </c>
      <c r="B22" s="332">
        <v>1</v>
      </c>
      <c r="C22" s="29" t="s">
        <v>29</v>
      </c>
      <c r="D22" s="330">
        <v>5</v>
      </c>
      <c r="E22" s="399" t="s">
        <v>74</v>
      </c>
      <c r="F22" s="399" t="s">
        <v>75</v>
      </c>
      <c r="G22" s="350" t="s">
        <v>143</v>
      </c>
      <c r="H22" s="351" t="s">
        <v>450</v>
      </c>
      <c r="I22" s="337">
        <v>12</v>
      </c>
      <c r="J22" s="337">
        <v>12</v>
      </c>
      <c r="K22" s="45" t="s">
        <v>40</v>
      </c>
      <c r="L22" s="27">
        <v>47</v>
      </c>
      <c r="M22" s="27">
        <v>43</v>
      </c>
      <c r="N22" s="27">
        <f t="shared" si="0"/>
        <v>90</v>
      </c>
      <c r="O22" s="27">
        <f t="shared" si="1"/>
        <v>78</v>
      </c>
      <c r="P22" s="27"/>
      <c r="Q22" s="27"/>
      <c r="R22" s="27"/>
      <c r="S22" s="27"/>
      <c r="T22" s="27">
        <f t="shared" si="2"/>
        <v>13</v>
      </c>
      <c r="W22" s="348" t="s">
        <v>421</v>
      </c>
      <c r="X22" s="357"/>
      <c r="Y22" s="440" t="s">
        <v>627</v>
      </c>
      <c r="Z22" s="357" t="s">
        <v>423</v>
      </c>
      <c r="AA22" s="354" t="str">
        <f t="shared" si="3"/>
        <v>湯澤 亨</v>
      </c>
      <c r="AB22" s="414"/>
      <c r="AC22" s="414"/>
      <c r="AD22" s="414"/>
      <c r="AE22" s="334"/>
      <c r="AF22" s="334"/>
    </row>
    <row r="23" spans="1:32" ht="17.5" customHeight="1">
      <c r="A23" s="332">
        <v>21</v>
      </c>
      <c r="B23" s="332">
        <v>1</v>
      </c>
      <c r="C23" s="29" t="s">
        <v>29</v>
      </c>
      <c r="D23" s="330">
        <v>3</v>
      </c>
      <c r="E23" s="399" t="s">
        <v>0</v>
      </c>
      <c r="F23" s="399" t="s">
        <v>1</v>
      </c>
      <c r="G23" s="350" t="s">
        <v>499</v>
      </c>
      <c r="H23" s="351" t="s">
        <v>227</v>
      </c>
      <c r="I23" s="337">
        <v>19</v>
      </c>
      <c r="J23" s="337">
        <v>22</v>
      </c>
      <c r="K23" s="60" t="s">
        <v>44</v>
      </c>
      <c r="L23" s="27">
        <v>45</v>
      </c>
      <c r="M23" s="27">
        <v>52</v>
      </c>
      <c r="N23" s="27">
        <f t="shared" si="0"/>
        <v>97</v>
      </c>
      <c r="O23" s="27">
        <f t="shared" si="1"/>
        <v>78</v>
      </c>
      <c r="P23" s="27"/>
      <c r="Q23" s="27"/>
      <c r="R23" s="27"/>
      <c r="S23" s="27"/>
      <c r="T23" s="27">
        <f t="shared" si="2"/>
        <v>23</v>
      </c>
      <c r="W23" s="357" t="s">
        <v>424</v>
      </c>
      <c r="X23" s="357"/>
      <c r="Y23" s="359"/>
      <c r="Z23" s="359"/>
      <c r="AA23" s="354" t="str">
        <f t="shared" si="3"/>
        <v>市川 洋治</v>
      </c>
      <c r="AB23" s="414"/>
      <c r="AC23" s="414"/>
      <c r="AD23" s="414"/>
      <c r="AE23" s="334"/>
      <c r="AF23" s="334"/>
    </row>
    <row r="24" spans="1:32" ht="17.5" customHeight="1">
      <c r="A24" s="332">
        <v>22</v>
      </c>
      <c r="B24" s="332">
        <v>1</v>
      </c>
      <c r="C24" s="29" t="s">
        <v>29</v>
      </c>
      <c r="D24" s="330">
        <v>7</v>
      </c>
      <c r="E24" s="399" t="s">
        <v>17</v>
      </c>
      <c r="F24" s="399" t="s">
        <v>493</v>
      </c>
      <c r="G24" s="351" t="s">
        <v>113</v>
      </c>
      <c r="H24" s="351" t="s">
        <v>504</v>
      </c>
      <c r="I24" s="426">
        <v>32</v>
      </c>
      <c r="J24" s="337">
        <v>2</v>
      </c>
      <c r="K24" s="45" t="s">
        <v>43</v>
      </c>
      <c r="L24" s="27">
        <v>54</v>
      </c>
      <c r="M24" s="27">
        <v>56</v>
      </c>
      <c r="N24" s="27">
        <f t="shared" si="0"/>
        <v>110</v>
      </c>
      <c r="O24" s="27">
        <f t="shared" si="1"/>
        <v>78</v>
      </c>
      <c r="P24" s="27"/>
      <c r="Q24" s="27"/>
      <c r="R24" s="27"/>
      <c r="S24" s="27"/>
      <c r="T24" s="27">
        <f t="shared" si="2"/>
        <v>3</v>
      </c>
      <c r="W24" s="357" t="s">
        <v>549</v>
      </c>
      <c r="X24" s="357"/>
      <c r="Y24" s="416"/>
      <c r="Z24" s="416"/>
      <c r="AA24" s="354" t="str">
        <f t="shared" si="3"/>
        <v>水澤 淳子</v>
      </c>
      <c r="AB24" s="414"/>
      <c r="AC24" s="414"/>
      <c r="AD24" s="414"/>
      <c r="AE24" s="334"/>
      <c r="AF24" s="334"/>
    </row>
    <row r="25" spans="1:32" ht="17.5" customHeight="1">
      <c r="A25" s="332">
        <v>23</v>
      </c>
      <c r="B25" s="332">
        <v>1</v>
      </c>
      <c r="C25" s="29" t="s">
        <v>29</v>
      </c>
      <c r="D25" s="330">
        <v>8</v>
      </c>
      <c r="E25" s="399" t="s">
        <v>270</v>
      </c>
      <c r="F25" s="399" t="s">
        <v>249</v>
      </c>
      <c r="G25" s="351" t="s">
        <v>113</v>
      </c>
      <c r="H25" s="351" t="s">
        <v>168</v>
      </c>
      <c r="I25" s="426">
        <v>35</v>
      </c>
      <c r="J25" s="337">
        <v>3</v>
      </c>
      <c r="K25" s="45" t="s">
        <v>43</v>
      </c>
      <c r="L25" s="27">
        <v>58</v>
      </c>
      <c r="M25" s="27">
        <v>55</v>
      </c>
      <c r="N25" s="27">
        <f t="shared" si="0"/>
        <v>113</v>
      </c>
      <c r="O25" s="27">
        <f t="shared" si="1"/>
        <v>78</v>
      </c>
      <c r="P25" s="27"/>
      <c r="Q25" s="27"/>
      <c r="R25" s="27"/>
      <c r="S25" s="27"/>
      <c r="T25" s="27">
        <f t="shared" si="2"/>
        <v>4</v>
      </c>
      <c r="W25" s="348" t="s">
        <v>426</v>
      </c>
      <c r="X25" s="357"/>
      <c r="Y25" s="357" t="s">
        <v>427</v>
      </c>
      <c r="Z25" s="357" t="s">
        <v>87</v>
      </c>
      <c r="AA25" s="354" t="str">
        <f t="shared" si="3"/>
        <v>吉岡 裕子 Ahn</v>
      </c>
      <c r="AB25" s="362"/>
      <c r="AC25" s="414"/>
      <c r="AD25" s="414"/>
      <c r="AE25" s="334"/>
      <c r="AF25" s="334"/>
    </row>
    <row r="26" spans="1:32" ht="17.5" customHeight="1">
      <c r="A26" s="332">
        <v>24</v>
      </c>
      <c r="B26" s="332">
        <v>1</v>
      </c>
      <c r="C26" s="29" t="s">
        <v>29</v>
      </c>
      <c r="D26" s="330">
        <v>4</v>
      </c>
      <c r="E26" s="399" t="s">
        <v>364</v>
      </c>
      <c r="F26" s="399" t="s">
        <v>365</v>
      </c>
      <c r="G26" s="350" t="s">
        <v>359</v>
      </c>
      <c r="H26" s="351" t="s">
        <v>452</v>
      </c>
      <c r="I26" s="337">
        <v>25</v>
      </c>
      <c r="J26" s="337">
        <v>3</v>
      </c>
      <c r="K26" s="60" t="s">
        <v>40</v>
      </c>
      <c r="L26" s="27">
        <v>48</v>
      </c>
      <c r="M26" s="27">
        <v>56</v>
      </c>
      <c r="N26" s="27">
        <f t="shared" si="0"/>
        <v>104</v>
      </c>
      <c r="O26" s="27">
        <f t="shared" si="1"/>
        <v>79</v>
      </c>
      <c r="P26" s="27"/>
      <c r="Q26" s="27"/>
      <c r="R26" s="27"/>
      <c r="S26" s="27"/>
      <c r="T26" s="27">
        <f t="shared" si="2"/>
        <v>4</v>
      </c>
      <c r="W26" s="357" t="s">
        <v>428</v>
      </c>
      <c r="X26" s="357"/>
      <c r="Y26" s="359"/>
      <c r="Z26" s="359"/>
      <c r="AA26" s="354" t="str">
        <f t="shared" si="3"/>
        <v>鈴木 謙司</v>
      </c>
      <c r="AB26" s="414"/>
      <c r="AC26" s="414"/>
      <c r="AD26" s="414"/>
      <c r="AE26" s="334"/>
      <c r="AF26" s="334"/>
    </row>
    <row r="27" spans="1:32" ht="17.5" customHeight="1">
      <c r="A27" s="332">
        <v>25</v>
      </c>
      <c r="B27" s="332">
        <v>1</v>
      </c>
      <c r="C27" s="29" t="s">
        <v>29</v>
      </c>
      <c r="D27" s="330">
        <v>9</v>
      </c>
      <c r="E27" s="399" t="s">
        <v>266</v>
      </c>
      <c r="F27" s="399" t="s">
        <v>267</v>
      </c>
      <c r="G27" s="350" t="s">
        <v>113</v>
      </c>
      <c r="H27" s="351" t="s">
        <v>360</v>
      </c>
      <c r="I27" s="337">
        <v>16</v>
      </c>
      <c r="J27" s="337">
        <v>2</v>
      </c>
      <c r="K27" s="60" t="s">
        <v>43</v>
      </c>
      <c r="L27" s="27">
        <v>48</v>
      </c>
      <c r="M27" s="27">
        <v>48</v>
      </c>
      <c r="N27" s="27">
        <f t="shared" si="0"/>
        <v>96</v>
      </c>
      <c r="O27" s="27">
        <f t="shared" si="1"/>
        <v>80</v>
      </c>
      <c r="P27" s="27">
        <v>4</v>
      </c>
      <c r="Q27" s="27"/>
      <c r="R27" s="27" t="s">
        <v>650</v>
      </c>
      <c r="S27" s="27"/>
      <c r="T27" s="27">
        <f t="shared" si="2"/>
        <v>3</v>
      </c>
      <c r="W27" s="357" t="s">
        <v>550</v>
      </c>
      <c r="X27" s="357"/>
      <c r="Y27" s="357"/>
      <c r="Z27" s="357"/>
      <c r="AA27" s="354" t="str">
        <f t="shared" si="3"/>
        <v>蘭 鑫</v>
      </c>
      <c r="AB27" s="414"/>
      <c r="AC27" s="414"/>
      <c r="AD27" s="414"/>
      <c r="AE27" s="334"/>
      <c r="AF27" s="334"/>
    </row>
    <row r="28" spans="1:32" ht="17.5" customHeight="1">
      <c r="A28" s="332">
        <v>26</v>
      </c>
      <c r="B28" s="332">
        <v>1</v>
      </c>
      <c r="C28" s="29" t="s">
        <v>29</v>
      </c>
      <c r="D28" s="330">
        <v>5</v>
      </c>
      <c r="E28" s="399" t="s">
        <v>204</v>
      </c>
      <c r="F28" s="399" t="s">
        <v>271</v>
      </c>
      <c r="G28" s="350" t="s">
        <v>113</v>
      </c>
      <c r="H28" s="351" t="s">
        <v>453</v>
      </c>
      <c r="I28" s="337">
        <v>19</v>
      </c>
      <c r="J28" s="337">
        <v>9</v>
      </c>
      <c r="K28" s="60" t="s">
        <v>40</v>
      </c>
      <c r="L28" s="27">
        <v>48</v>
      </c>
      <c r="M28" s="27">
        <v>51</v>
      </c>
      <c r="N28" s="27">
        <f t="shared" si="0"/>
        <v>99</v>
      </c>
      <c r="O28" s="27">
        <f t="shared" si="1"/>
        <v>80</v>
      </c>
      <c r="P28" s="27"/>
      <c r="Q28" s="27"/>
      <c r="R28" s="27"/>
      <c r="S28" s="27"/>
      <c r="T28" s="27">
        <f t="shared" si="2"/>
        <v>10</v>
      </c>
      <c r="W28" s="357" t="s">
        <v>431</v>
      </c>
      <c r="X28" s="357"/>
      <c r="Y28" s="357"/>
      <c r="Z28" s="357"/>
      <c r="AA28" s="354" t="str">
        <f t="shared" si="3"/>
        <v>海老原 強</v>
      </c>
      <c r="AB28" s="414"/>
      <c r="AC28" s="414"/>
      <c r="AD28" s="414"/>
      <c r="AE28" s="334"/>
      <c r="AF28" s="334"/>
    </row>
    <row r="29" spans="1:32" ht="17.5" customHeight="1">
      <c r="A29" s="332">
        <v>27</v>
      </c>
      <c r="B29" s="332">
        <v>1</v>
      </c>
      <c r="C29" s="29" t="s">
        <v>29</v>
      </c>
      <c r="D29" s="330">
        <v>11</v>
      </c>
      <c r="E29" s="399" t="s">
        <v>2</v>
      </c>
      <c r="F29" s="399" t="s">
        <v>3</v>
      </c>
      <c r="G29" s="350" t="s">
        <v>113</v>
      </c>
      <c r="H29" s="351" t="s">
        <v>56</v>
      </c>
      <c r="I29" s="337">
        <v>10</v>
      </c>
      <c r="J29" s="337">
        <v>3</v>
      </c>
      <c r="K29" s="45" t="s">
        <v>44</v>
      </c>
      <c r="L29" s="27">
        <v>46</v>
      </c>
      <c r="M29" s="27">
        <v>45</v>
      </c>
      <c r="N29" s="27">
        <f t="shared" si="0"/>
        <v>91</v>
      </c>
      <c r="O29" s="27">
        <f t="shared" si="1"/>
        <v>81</v>
      </c>
      <c r="P29" s="27">
        <v>11</v>
      </c>
      <c r="Q29" s="27"/>
      <c r="R29" s="27" t="s">
        <v>649</v>
      </c>
      <c r="S29" s="27"/>
      <c r="T29" s="27">
        <f t="shared" si="2"/>
        <v>4</v>
      </c>
      <c r="W29" s="357" t="s">
        <v>432</v>
      </c>
      <c r="X29" s="357"/>
      <c r="Y29" s="360"/>
      <c r="Z29" s="360"/>
      <c r="AA29" s="354" t="str">
        <f t="shared" si="3"/>
        <v>森岡 保弘</v>
      </c>
      <c r="AB29" s="414"/>
      <c r="AC29" s="414"/>
      <c r="AD29" s="414"/>
      <c r="AE29" s="361"/>
      <c r="AF29" s="334"/>
    </row>
    <row r="30" spans="1:32" ht="17.5" customHeight="1">
      <c r="A30" s="332">
        <v>28</v>
      </c>
      <c r="B30" s="332">
        <v>1</v>
      </c>
      <c r="C30" s="29" t="s">
        <v>29</v>
      </c>
      <c r="D30" s="330">
        <v>2</v>
      </c>
      <c r="E30" s="399" t="s">
        <v>268</v>
      </c>
      <c r="F30" s="399" t="s">
        <v>269</v>
      </c>
      <c r="G30" s="350" t="s">
        <v>217</v>
      </c>
      <c r="H30" s="351" t="s">
        <v>226</v>
      </c>
      <c r="I30" s="337">
        <v>11</v>
      </c>
      <c r="J30" s="337">
        <v>24</v>
      </c>
      <c r="K30" s="48" t="s">
        <v>40</v>
      </c>
      <c r="L30" s="27">
        <v>45</v>
      </c>
      <c r="M30" s="27">
        <v>47</v>
      </c>
      <c r="N30" s="27">
        <f t="shared" si="0"/>
        <v>92</v>
      </c>
      <c r="O30" s="27">
        <f t="shared" si="1"/>
        <v>81</v>
      </c>
      <c r="P30" s="27">
        <v>11</v>
      </c>
      <c r="Q30" s="27"/>
      <c r="R30" s="27"/>
      <c r="S30" s="27"/>
      <c r="T30" s="27">
        <f t="shared" si="2"/>
        <v>25</v>
      </c>
      <c r="W30" s="357" t="s">
        <v>433</v>
      </c>
      <c r="X30" s="357"/>
      <c r="Y30" s="357"/>
      <c r="Z30" s="357"/>
      <c r="AA30" s="354" t="str">
        <f t="shared" si="3"/>
        <v>比留間 雅人</v>
      </c>
      <c r="AB30" s="414"/>
      <c r="AC30" s="414"/>
      <c r="AD30" s="414"/>
      <c r="AE30" s="361"/>
      <c r="AF30" s="361"/>
    </row>
    <row r="31" spans="1:32" ht="17.5" customHeight="1">
      <c r="A31" s="332">
        <v>29</v>
      </c>
      <c r="B31" s="332">
        <v>1</v>
      </c>
      <c r="C31" s="29" t="s">
        <v>29</v>
      </c>
      <c r="D31" s="330">
        <v>9</v>
      </c>
      <c r="E31" s="399" t="s">
        <v>483</v>
      </c>
      <c r="F31" s="399" t="s">
        <v>485</v>
      </c>
      <c r="G31" s="350" t="s">
        <v>114</v>
      </c>
      <c r="H31" s="351" t="s">
        <v>383</v>
      </c>
      <c r="I31" s="337">
        <v>36</v>
      </c>
      <c r="J31" s="337">
        <v>10</v>
      </c>
      <c r="K31" s="48" t="s">
        <v>40</v>
      </c>
      <c r="L31" s="27">
        <v>59</v>
      </c>
      <c r="M31" s="27">
        <v>58</v>
      </c>
      <c r="N31" s="27">
        <f t="shared" si="0"/>
        <v>117</v>
      </c>
      <c r="O31" s="27">
        <f t="shared" si="1"/>
        <v>81</v>
      </c>
      <c r="P31" s="27"/>
      <c r="Q31" s="27"/>
      <c r="R31" s="27"/>
      <c r="S31" s="27"/>
      <c r="T31" s="27">
        <f t="shared" si="2"/>
        <v>11</v>
      </c>
      <c r="W31" s="357" t="s">
        <v>434</v>
      </c>
      <c r="X31" s="357"/>
      <c r="Y31" s="357"/>
      <c r="Z31" s="357"/>
      <c r="AA31" s="354" t="str">
        <f t="shared" si="3"/>
        <v>南本 祐樹</v>
      </c>
      <c r="AB31" s="414"/>
      <c r="AC31" s="414"/>
      <c r="AD31" s="414"/>
      <c r="AE31" s="362"/>
      <c r="AF31" s="362"/>
    </row>
    <row r="32" spans="1:32" ht="17.5" customHeight="1">
      <c r="A32" s="332">
        <v>30</v>
      </c>
      <c r="B32" s="332">
        <v>1</v>
      </c>
      <c r="C32" s="29" t="s">
        <v>29</v>
      </c>
      <c r="D32" s="330">
        <v>7</v>
      </c>
      <c r="E32" s="399" t="s">
        <v>531</v>
      </c>
      <c r="F32" s="399" t="s">
        <v>532</v>
      </c>
      <c r="G32" s="350" t="s">
        <v>533</v>
      </c>
      <c r="H32" s="351" t="s">
        <v>547</v>
      </c>
      <c r="I32" s="426">
        <v>18</v>
      </c>
      <c r="J32" s="337">
        <v>0</v>
      </c>
      <c r="K32" s="45" t="s">
        <v>40</v>
      </c>
      <c r="L32" s="27">
        <v>57</v>
      </c>
      <c r="M32" s="27">
        <v>43</v>
      </c>
      <c r="N32" s="27">
        <f t="shared" si="0"/>
        <v>100</v>
      </c>
      <c r="O32" s="27">
        <f t="shared" si="1"/>
        <v>82</v>
      </c>
      <c r="P32" s="27"/>
      <c r="Q32" s="27"/>
      <c r="R32" s="27"/>
      <c r="S32" s="32"/>
      <c r="T32" s="27">
        <f t="shared" si="2"/>
        <v>1</v>
      </c>
      <c r="W32" s="348" t="s">
        <v>435</v>
      </c>
      <c r="X32" s="355"/>
      <c r="Y32" s="359"/>
      <c r="Z32" s="357"/>
      <c r="AA32" s="354" t="str">
        <f t="shared" si="3"/>
        <v>清水 淳博</v>
      </c>
      <c r="AB32" s="414"/>
      <c r="AC32" s="414"/>
      <c r="AD32" s="414"/>
    </row>
    <row r="33" spans="1:30" ht="17.5" customHeight="1">
      <c r="A33" s="332">
        <v>31</v>
      </c>
      <c r="B33" s="332">
        <v>1</v>
      </c>
      <c r="C33" s="29" t="s">
        <v>29</v>
      </c>
      <c r="D33" s="330">
        <v>7</v>
      </c>
      <c r="E33" s="399" t="s">
        <v>22</v>
      </c>
      <c r="F33" s="399" t="s">
        <v>23</v>
      </c>
      <c r="G33" s="350" t="s">
        <v>109</v>
      </c>
      <c r="H33" s="351" t="s">
        <v>159</v>
      </c>
      <c r="I33" s="426">
        <v>26</v>
      </c>
      <c r="J33" s="337">
        <v>3</v>
      </c>
      <c r="K33" s="45" t="s">
        <v>40</v>
      </c>
      <c r="L33" s="27">
        <v>51</v>
      </c>
      <c r="M33" s="27">
        <v>57</v>
      </c>
      <c r="N33" s="27">
        <f t="shared" si="0"/>
        <v>108</v>
      </c>
      <c r="O33" s="27">
        <f t="shared" si="1"/>
        <v>82</v>
      </c>
      <c r="P33" s="27"/>
      <c r="Q33" s="27"/>
      <c r="R33" s="27"/>
      <c r="S33" s="27"/>
      <c r="T33" s="27">
        <f t="shared" si="2"/>
        <v>4</v>
      </c>
      <c r="W33" s="374" t="s">
        <v>436</v>
      </c>
      <c r="X33" s="375"/>
      <c r="Y33" s="376"/>
      <c r="Z33" s="377"/>
      <c r="AA33" s="354" t="str">
        <f t="shared" si="3"/>
        <v>小山 明男</v>
      </c>
      <c r="AB33" s="415"/>
      <c r="AC33" s="414"/>
      <c r="AD33" s="414"/>
    </row>
    <row r="34" spans="1:30" ht="16" customHeight="1">
      <c r="A34" s="332">
        <v>32</v>
      </c>
      <c r="B34" s="332">
        <v>1</v>
      </c>
      <c r="C34" s="29" t="s">
        <v>29</v>
      </c>
      <c r="D34" s="330">
        <v>12</v>
      </c>
      <c r="E34" s="399" t="s">
        <v>41</v>
      </c>
      <c r="F34" s="399" t="s">
        <v>42</v>
      </c>
      <c r="G34" s="350" t="s">
        <v>121</v>
      </c>
      <c r="H34" s="351" t="s">
        <v>57</v>
      </c>
      <c r="I34" s="412">
        <v>13</v>
      </c>
      <c r="J34" s="337">
        <v>5</v>
      </c>
      <c r="K34" s="45" t="s">
        <v>44</v>
      </c>
      <c r="L34" s="27">
        <v>47</v>
      </c>
      <c r="M34" s="27">
        <v>49</v>
      </c>
      <c r="N34" s="27">
        <f t="shared" si="0"/>
        <v>96</v>
      </c>
      <c r="O34" s="27">
        <f t="shared" si="1"/>
        <v>83</v>
      </c>
      <c r="P34" s="27"/>
      <c r="Q34" s="27"/>
      <c r="R34" s="27"/>
      <c r="S34" s="27"/>
      <c r="T34" s="27">
        <f t="shared" si="2"/>
        <v>6</v>
      </c>
      <c r="W34" s="374" t="s">
        <v>576</v>
      </c>
      <c r="X34" s="355"/>
      <c r="Y34" s="363"/>
      <c r="Z34" s="363"/>
      <c r="AA34" s="354" t="str">
        <f t="shared" si="3"/>
        <v>篠塚 和明</v>
      </c>
      <c r="AC34" s="414"/>
      <c r="AD34" s="414"/>
    </row>
    <row r="35" spans="1:30" ht="16" customHeight="1">
      <c r="A35" s="332">
        <v>33</v>
      </c>
      <c r="B35" s="332">
        <v>1</v>
      </c>
      <c r="C35" s="29" t="s">
        <v>29</v>
      </c>
      <c r="D35" s="330">
        <v>1</v>
      </c>
      <c r="E35" s="399" t="s">
        <v>124</v>
      </c>
      <c r="F35" s="399" t="s">
        <v>125</v>
      </c>
      <c r="G35" s="350" t="s">
        <v>126</v>
      </c>
      <c r="H35" s="351" t="s">
        <v>172</v>
      </c>
      <c r="I35" s="412">
        <v>23</v>
      </c>
      <c r="J35" s="337">
        <v>24</v>
      </c>
      <c r="K35" s="48" t="s">
        <v>40</v>
      </c>
      <c r="L35" s="27">
        <v>58</v>
      </c>
      <c r="M35" s="27">
        <v>49</v>
      </c>
      <c r="N35" s="27">
        <f t="shared" si="0"/>
        <v>107</v>
      </c>
      <c r="O35" s="27">
        <f t="shared" si="1"/>
        <v>84</v>
      </c>
      <c r="P35" s="27"/>
      <c r="Q35" s="27"/>
      <c r="R35" s="27"/>
      <c r="S35" s="27"/>
      <c r="T35" s="27">
        <f t="shared" si="2"/>
        <v>25</v>
      </c>
      <c r="W35" s="374" t="s">
        <v>577</v>
      </c>
      <c r="X35" s="355"/>
      <c r="Y35" s="416"/>
      <c r="Z35" s="416"/>
      <c r="AA35" s="354" t="str">
        <f t="shared" si="3"/>
        <v>藤本 安義</v>
      </c>
    </row>
    <row r="36" spans="1:30" ht="16" customHeight="1">
      <c r="A36" s="332">
        <v>34</v>
      </c>
      <c r="B36" s="332">
        <v>1</v>
      </c>
      <c r="C36" s="29" t="s">
        <v>29</v>
      </c>
      <c r="D36" s="330">
        <v>4</v>
      </c>
      <c r="E36" s="399" t="s">
        <v>71</v>
      </c>
      <c r="F36" s="399" t="s">
        <v>72</v>
      </c>
      <c r="G36" s="350" t="s">
        <v>63</v>
      </c>
      <c r="H36" s="351" t="s">
        <v>163</v>
      </c>
      <c r="I36" s="412">
        <v>17</v>
      </c>
      <c r="J36" s="337">
        <v>25</v>
      </c>
      <c r="K36" s="45" t="s">
        <v>40</v>
      </c>
      <c r="L36" s="27">
        <v>50</v>
      </c>
      <c r="M36" s="27">
        <v>52</v>
      </c>
      <c r="N36" s="27">
        <f t="shared" si="0"/>
        <v>102</v>
      </c>
      <c r="O36" s="27">
        <f t="shared" si="1"/>
        <v>85</v>
      </c>
      <c r="P36" s="27"/>
      <c r="Q36" s="27"/>
      <c r="R36" s="27"/>
      <c r="S36" s="27"/>
      <c r="T36" s="27">
        <f>J36+B36</f>
        <v>26</v>
      </c>
      <c r="W36" s="374" t="s">
        <v>633</v>
      </c>
      <c r="X36" s="355"/>
      <c r="Y36" s="416"/>
      <c r="Z36" s="416"/>
      <c r="AA36" s="354" t="str">
        <f t="shared" ref="AA36:AA46" si="8">H36</f>
        <v>森 成高</v>
      </c>
    </row>
    <row r="37" spans="1:30" ht="16" customHeight="1">
      <c r="A37" s="332">
        <v>35</v>
      </c>
      <c r="B37" s="332">
        <v>1</v>
      </c>
      <c r="C37" s="29" t="s">
        <v>29</v>
      </c>
      <c r="D37" s="330">
        <v>5</v>
      </c>
      <c r="E37" s="399" t="s">
        <v>490</v>
      </c>
      <c r="F37" s="399" t="s">
        <v>491</v>
      </c>
      <c r="G37" s="350" t="s">
        <v>492</v>
      </c>
      <c r="H37" s="351" t="s">
        <v>502</v>
      </c>
      <c r="I37" s="412">
        <v>20</v>
      </c>
      <c r="J37" s="337">
        <v>23</v>
      </c>
      <c r="K37" s="63" t="s">
        <v>40</v>
      </c>
      <c r="L37" s="27">
        <v>49</v>
      </c>
      <c r="M37" s="27">
        <v>56</v>
      </c>
      <c r="N37" s="27">
        <f t="shared" si="0"/>
        <v>105</v>
      </c>
      <c r="O37" s="27">
        <f t="shared" si="1"/>
        <v>85</v>
      </c>
      <c r="P37" s="27"/>
      <c r="Q37" s="27"/>
      <c r="R37" s="27"/>
      <c r="S37" s="27"/>
      <c r="T37" s="27">
        <f t="shared" si="2"/>
        <v>24</v>
      </c>
      <c r="W37" s="374" t="s">
        <v>634</v>
      </c>
      <c r="X37" s="355"/>
      <c r="Y37" s="416"/>
      <c r="Z37" s="416"/>
      <c r="AA37" s="354" t="str">
        <f t="shared" si="8"/>
        <v>有田 靖</v>
      </c>
    </row>
    <row r="38" spans="1:30" ht="16" customHeight="1">
      <c r="A38" s="332">
        <v>36</v>
      </c>
      <c r="B38" s="332">
        <v>1</v>
      </c>
      <c r="C38" s="29" t="s">
        <v>29</v>
      </c>
      <c r="D38" s="330">
        <v>2</v>
      </c>
      <c r="E38" s="399" t="s">
        <v>4</v>
      </c>
      <c r="F38" s="399" t="s">
        <v>5</v>
      </c>
      <c r="G38" s="350" t="s">
        <v>113</v>
      </c>
      <c r="H38" s="351" t="s">
        <v>161</v>
      </c>
      <c r="I38" s="412">
        <v>25</v>
      </c>
      <c r="J38" s="337">
        <v>3</v>
      </c>
      <c r="K38" s="45" t="s">
        <v>43</v>
      </c>
      <c r="L38" s="27">
        <v>57</v>
      </c>
      <c r="M38" s="27">
        <v>53</v>
      </c>
      <c r="N38" s="27">
        <f t="shared" si="0"/>
        <v>110</v>
      </c>
      <c r="O38" s="27">
        <f t="shared" si="1"/>
        <v>85</v>
      </c>
      <c r="P38" s="27"/>
      <c r="Q38" s="27"/>
      <c r="R38" s="27"/>
      <c r="S38" s="27"/>
      <c r="T38" s="27">
        <f t="shared" si="2"/>
        <v>4</v>
      </c>
      <c r="W38" s="374" t="s">
        <v>635</v>
      </c>
      <c r="X38" s="355"/>
      <c r="Y38" s="416"/>
      <c r="Z38" s="416"/>
      <c r="AA38" s="354" t="str">
        <f t="shared" si="8"/>
        <v>Candy 長井</v>
      </c>
    </row>
    <row r="39" spans="1:30" ht="15.5" customHeight="1">
      <c r="A39" s="332">
        <v>37</v>
      </c>
      <c r="B39" s="332">
        <v>1</v>
      </c>
      <c r="C39" s="29" t="s">
        <v>29</v>
      </c>
      <c r="D39" s="330">
        <v>11</v>
      </c>
      <c r="E39" s="399" t="s">
        <v>119</v>
      </c>
      <c r="F39" s="399" t="s">
        <v>120</v>
      </c>
      <c r="G39" s="351" t="s">
        <v>118</v>
      </c>
      <c r="H39" s="351" t="s">
        <v>171</v>
      </c>
      <c r="I39" s="417">
        <v>33</v>
      </c>
      <c r="J39" s="337">
        <v>17</v>
      </c>
      <c r="K39" s="45" t="s">
        <v>40</v>
      </c>
      <c r="L39" s="27">
        <v>54</v>
      </c>
      <c r="M39" s="27">
        <v>64</v>
      </c>
      <c r="N39" s="27">
        <f t="shared" si="0"/>
        <v>118</v>
      </c>
      <c r="O39" s="27">
        <f t="shared" si="1"/>
        <v>85</v>
      </c>
      <c r="P39" s="27"/>
      <c r="Q39" s="27"/>
      <c r="R39" s="27"/>
      <c r="S39" s="27"/>
      <c r="T39" s="27">
        <f t="shared" si="2"/>
        <v>18</v>
      </c>
      <c r="W39" s="374" t="s">
        <v>636</v>
      </c>
      <c r="X39" s="355"/>
      <c r="Y39" s="416"/>
      <c r="Z39" s="416"/>
      <c r="AA39" s="354" t="str">
        <f t="shared" si="8"/>
        <v>坂井 達弥</v>
      </c>
    </row>
    <row r="40" spans="1:30" ht="15.5" customHeight="1">
      <c r="A40" s="332">
        <v>38</v>
      </c>
      <c r="B40" s="332">
        <v>1</v>
      </c>
      <c r="C40" s="29" t="s">
        <v>29</v>
      </c>
      <c r="D40" s="330">
        <v>9</v>
      </c>
      <c r="E40" s="399" t="s">
        <v>362</v>
      </c>
      <c r="F40" s="399" t="s">
        <v>363</v>
      </c>
      <c r="G40" s="350" t="s">
        <v>215</v>
      </c>
      <c r="H40" s="351" t="s">
        <v>225</v>
      </c>
      <c r="I40" s="412">
        <v>21</v>
      </c>
      <c r="J40" s="337">
        <v>3</v>
      </c>
      <c r="K40" s="45" t="s">
        <v>44</v>
      </c>
      <c r="L40" s="27">
        <v>53</v>
      </c>
      <c r="M40" s="27">
        <v>54</v>
      </c>
      <c r="N40" s="27">
        <f t="shared" si="0"/>
        <v>107</v>
      </c>
      <c r="O40" s="27">
        <f t="shared" si="1"/>
        <v>86</v>
      </c>
      <c r="P40" s="27"/>
      <c r="Q40" s="27"/>
      <c r="R40" s="27"/>
      <c r="S40" s="27"/>
      <c r="T40" s="27">
        <f t="shared" si="2"/>
        <v>4</v>
      </c>
      <c r="W40" s="374" t="s">
        <v>637</v>
      </c>
      <c r="X40" s="355"/>
      <c r="Y40" s="416"/>
      <c r="Z40" s="416"/>
      <c r="AA40" s="354" t="str">
        <f t="shared" si="8"/>
        <v>遠藤 誠</v>
      </c>
    </row>
    <row r="41" spans="1:30" ht="15.5" customHeight="1">
      <c r="A41" s="332">
        <v>39</v>
      </c>
      <c r="B41" s="332">
        <v>1</v>
      </c>
      <c r="C41" s="29" t="s">
        <v>29</v>
      </c>
      <c r="D41" s="330">
        <v>10</v>
      </c>
      <c r="E41" s="399" t="s">
        <v>511</v>
      </c>
      <c r="F41" s="399" t="s">
        <v>512</v>
      </c>
      <c r="G41" s="350" t="s">
        <v>513</v>
      </c>
      <c r="H41" s="351" t="s">
        <v>545</v>
      </c>
      <c r="I41" s="412">
        <v>19</v>
      </c>
      <c r="J41" s="337">
        <v>2</v>
      </c>
      <c r="K41" s="45" t="s">
        <v>40</v>
      </c>
      <c r="L41" s="27">
        <v>51</v>
      </c>
      <c r="M41" s="27">
        <v>58</v>
      </c>
      <c r="N41" s="27">
        <f t="shared" si="0"/>
        <v>109</v>
      </c>
      <c r="O41" s="27">
        <f t="shared" si="1"/>
        <v>90</v>
      </c>
      <c r="P41" s="27"/>
      <c r="Q41" s="27"/>
      <c r="R41" s="27"/>
      <c r="S41" s="27"/>
      <c r="T41" s="27">
        <f t="shared" ref="T41:T46" si="9">J41+B41</f>
        <v>3</v>
      </c>
      <c r="W41" s="374" t="s">
        <v>638</v>
      </c>
      <c r="X41" s="355"/>
      <c r="Y41" s="357" t="s">
        <v>430</v>
      </c>
      <c r="Z41" s="357" t="s">
        <v>90</v>
      </c>
      <c r="AA41" s="354" t="str">
        <f t="shared" si="8"/>
        <v>太田 英之</v>
      </c>
    </row>
    <row r="42" spans="1:30" ht="15.5" customHeight="1">
      <c r="A42" s="332">
        <v>40</v>
      </c>
      <c r="B42" s="332">
        <v>1</v>
      </c>
      <c r="C42" s="29" t="s">
        <v>29</v>
      </c>
      <c r="D42" s="330">
        <v>6</v>
      </c>
      <c r="E42" s="399" t="s">
        <v>91</v>
      </c>
      <c r="F42" s="399" t="s">
        <v>92</v>
      </c>
      <c r="G42" s="350" t="s">
        <v>113</v>
      </c>
      <c r="H42" s="351" t="s">
        <v>230</v>
      </c>
      <c r="I42" s="412">
        <v>23</v>
      </c>
      <c r="J42" s="337">
        <v>3</v>
      </c>
      <c r="K42" s="48" t="s">
        <v>85</v>
      </c>
      <c r="L42" s="27">
        <v>56</v>
      </c>
      <c r="M42" s="27">
        <v>57</v>
      </c>
      <c r="N42" s="27">
        <f t="shared" si="0"/>
        <v>113</v>
      </c>
      <c r="O42" s="27">
        <f t="shared" si="1"/>
        <v>90</v>
      </c>
      <c r="P42" s="27"/>
      <c r="Q42" s="27"/>
      <c r="R42" s="27"/>
      <c r="S42" s="27"/>
      <c r="T42" s="27">
        <f t="shared" si="9"/>
        <v>4</v>
      </c>
      <c r="W42" s="374" t="s">
        <v>639</v>
      </c>
      <c r="X42" s="355"/>
      <c r="Y42" s="416"/>
      <c r="Z42" s="416"/>
      <c r="AA42" s="354" t="str">
        <f t="shared" si="8"/>
        <v>桑田 晃</v>
      </c>
    </row>
    <row r="43" spans="1:30" ht="15.5" customHeight="1">
      <c r="A43" s="332">
        <v>41</v>
      </c>
      <c r="B43" s="332">
        <v>1</v>
      </c>
      <c r="C43" s="29" t="s">
        <v>29</v>
      </c>
      <c r="D43" s="330">
        <v>3</v>
      </c>
      <c r="E43" s="399" t="s">
        <v>516</v>
      </c>
      <c r="F43" s="399" t="s">
        <v>517</v>
      </c>
      <c r="G43" s="350" t="s">
        <v>113</v>
      </c>
      <c r="H43" s="351" t="s">
        <v>522</v>
      </c>
      <c r="I43" s="412">
        <v>27</v>
      </c>
      <c r="J43" s="337">
        <v>2</v>
      </c>
      <c r="K43" s="48" t="s">
        <v>40</v>
      </c>
      <c r="L43" s="27">
        <v>55</v>
      </c>
      <c r="M43" s="27">
        <v>65</v>
      </c>
      <c r="N43" s="27">
        <f t="shared" si="0"/>
        <v>120</v>
      </c>
      <c r="O43" s="27">
        <f t="shared" si="1"/>
        <v>93</v>
      </c>
      <c r="P43" s="27"/>
      <c r="Q43" s="27"/>
      <c r="R43" s="27"/>
      <c r="S43" s="27"/>
      <c r="T43" s="27">
        <f t="shared" si="9"/>
        <v>3</v>
      </c>
      <c r="U43" s="27">
        <f>I43+1</f>
        <v>28</v>
      </c>
      <c r="W43" s="374" t="s">
        <v>640</v>
      </c>
      <c r="X43" s="355"/>
      <c r="Y43" s="416" t="s">
        <v>646</v>
      </c>
      <c r="Z43" s="416" t="s">
        <v>647</v>
      </c>
      <c r="AA43" s="354" t="str">
        <f t="shared" si="8"/>
        <v>糸山 孝彦</v>
      </c>
    </row>
    <row r="44" spans="1:30" ht="15.5" customHeight="1">
      <c r="A44" s="332">
        <v>42</v>
      </c>
      <c r="B44" s="332">
        <v>1</v>
      </c>
      <c r="C44" s="29" t="s">
        <v>29</v>
      </c>
      <c r="D44" s="330">
        <v>10</v>
      </c>
      <c r="E44" s="399" t="s">
        <v>69</v>
      </c>
      <c r="F44" s="399" t="s">
        <v>198</v>
      </c>
      <c r="G44" s="351" t="s">
        <v>254</v>
      </c>
      <c r="H44" s="351" t="s">
        <v>353</v>
      </c>
      <c r="I44" s="417">
        <v>36</v>
      </c>
      <c r="J44" s="337">
        <v>1</v>
      </c>
      <c r="K44" s="45" t="s">
        <v>43</v>
      </c>
      <c r="L44" s="27">
        <v>67</v>
      </c>
      <c r="M44" s="27">
        <v>63</v>
      </c>
      <c r="N44" s="27">
        <f t="shared" si="0"/>
        <v>130</v>
      </c>
      <c r="O44" s="27">
        <f t="shared" si="1"/>
        <v>94</v>
      </c>
      <c r="P44" s="27"/>
      <c r="Q44" s="27"/>
      <c r="R44" s="27"/>
      <c r="S44" s="27"/>
      <c r="T44" s="27">
        <f t="shared" si="9"/>
        <v>2</v>
      </c>
      <c r="U44" s="33">
        <v>36</v>
      </c>
      <c r="W44" s="374" t="s">
        <v>641</v>
      </c>
      <c r="X44" s="355"/>
      <c r="Y44" s="416"/>
      <c r="Z44" s="416"/>
      <c r="AA44" s="354" t="str">
        <f t="shared" si="8"/>
        <v>矢尾板 Miki</v>
      </c>
    </row>
    <row r="45" spans="1:30" ht="15.5" customHeight="1">
      <c r="A45" s="332">
        <v>43</v>
      </c>
      <c r="B45" s="332">
        <v>1</v>
      </c>
      <c r="C45" s="29" t="s">
        <v>29</v>
      </c>
      <c r="D45" s="330">
        <v>7</v>
      </c>
      <c r="E45" s="399" t="s">
        <v>590</v>
      </c>
      <c r="F45" s="399" t="s">
        <v>489</v>
      </c>
      <c r="G45" s="351" t="s">
        <v>113</v>
      </c>
      <c r="H45" s="351" t="s">
        <v>599</v>
      </c>
      <c r="I45" s="417" t="s">
        <v>84</v>
      </c>
      <c r="J45" s="337">
        <v>1</v>
      </c>
      <c r="K45" s="45" t="s">
        <v>40</v>
      </c>
      <c r="L45" s="27">
        <v>63</v>
      </c>
      <c r="M45" s="27">
        <v>63</v>
      </c>
      <c r="N45" s="27">
        <f t="shared" si="0"/>
        <v>126</v>
      </c>
      <c r="O45" s="27" t="s">
        <v>645</v>
      </c>
      <c r="P45" s="27"/>
      <c r="Q45" s="27"/>
      <c r="R45" s="27"/>
      <c r="S45" s="27"/>
      <c r="T45" s="27">
        <f t="shared" si="9"/>
        <v>2</v>
      </c>
      <c r="W45" s="374"/>
      <c r="X45" s="355"/>
      <c r="Y45" s="416"/>
      <c r="Z45" s="416"/>
      <c r="AA45" s="354" t="str">
        <f t="shared" si="8"/>
        <v>中川 崇</v>
      </c>
    </row>
    <row r="46" spans="1:30" ht="15.5" customHeight="1">
      <c r="A46" s="332">
        <v>44</v>
      </c>
      <c r="B46" s="332">
        <v>1</v>
      </c>
      <c r="C46" s="29" t="s">
        <v>29</v>
      </c>
      <c r="D46" s="330">
        <v>8</v>
      </c>
      <c r="E46" s="399" t="s">
        <v>514</v>
      </c>
      <c r="F46" s="399" t="s">
        <v>515</v>
      </c>
      <c r="G46" s="350" t="s">
        <v>492</v>
      </c>
      <c r="H46" s="351" t="s">
        <v>524</v>
      </c>
      <c r="I46" s="412" t="s">
        <v>84</v>
      </c>
      <c r="J46" s="337">
        <v>1</v>
      </c>
      <c r="K46" s="60" t="s">
        <v>40</v>
      </c>
      <c r="L46" s="27">
        <v>57</v>
      </c>
      <c r="M46" s="27">
        <v>56</v>
      </c>
      <c r="N46" s="27">
        <f t="shared" si="0"/>
        <v>113</v>
      </c>
      <c r="O46" s="27" t="s">
        <v>645</v>
      </c>
      <c r="P46" s="27"/>
      <c r="Q46" s="27"/>
      <c r="R46" s="27"/>
      <c r="S46" s="27"/>
      <c r="T46" s="27">
        <f t="shared" si="9"/>
        <v>2</v>
      </c>
      <c r="W46" s="374"/>
      <c r="X46" s="355"/>
      <c r="Y46" s="416"/>
      <c r="Z46" s="416"/>
      <c r="AA46" s="354" t="str">
        <f t="shared" si="8"/>
        <v>野村 浩史</v>
      </c>
    </row>
    <row r="47" spans="1:30" ht="20.5" customHeight="1">
      <c r="A47" s="336"/>
      <c r="B47" s="336"/>
      <c r="W47" s="427"/>
      <c r="X47" s="428"/>
      <c r="Y47" s="429"/>
      <c r="Z47" s="429"/>
      <c r="AA47" s="430"/>
    </row>
    <row r="48" spans="1:30" ht="28">
      <c r="A48" s="336"/>
      <c r="D48" s="27" t="s">
        <v>28</v>
      </c>
      <c r="E48" s="398" t="s">
        <v>480</v>
      </c>
      <c r="F48" s="398" t="s">
        <v>481</v>
      </c>
      <c r="G48" s="28" t="s">
        <v>12</v>
      </c>
      <c r="H48" s="30" t="s">
        <v>379</v>
      </c>
      <c r="I48" s="28" t="s">
        <v>59</v>
      </c>
      <c r="J48" s="381"/>
      <c r="K48" s="34" t="s">
        <v>24</v>
      </c>
      <c r="L48" s="28" t="s">
        <v>13</v>
      </c>
      <c r="M48" s="28" t="s">
        <v>14</v>
      </c>
      <c r="N48" s="28" t="s">
        <v>15</v>
      </c>
      <c r="O48" s="381" t="s">
        <v>16</v>
      </c>
      <c r="P48" s="384" t="s">
        <v>36</v>
      </c>
      <c r="Q48" s="41" t="s">
        <v>31</v>
      </c>
      <c r="R48" s="41" t="s">
        <v>32</v>
      </c>
      <c r="S48" s="31" t="s">
        <v>381</v>
      </c>
      <c r="W48" s="357"/>
      <c r="X48" s="355"/>
      <c r="Y48" s="363"/>
      <c r="Z48" s="363"/>
      <c r="AA48" s="354"/>
    </row>
    <row r="49" spans="1:32" ht="18" customHeight="1">
      <c r="A49" s="336"/>
      <c r="D49" s="63">
        <v>3</v>
      </c>
      <c r="E49" s="399" t="s">
        <v>528</v>
      </c>
      <c r="F49" s="399" t="s">
        <v>529</v>
      </c>
      <c r="G49" s="351" t="s">
        <v>530</v>
      </c>
      <c r="H49" s="351" t="s">
        <v>542</v>
      </c>
      <c r="I49" s="63" t="s">
        <v>73</v>
      </c>
      <c r="J49" s="382"/>
      <c r="K49" s="48" t="s">
        <v>643</v>
      </c>
      <c r="L49" s="27">
        <v>42</v>
      </c>
      <c r="M49" s="27">
        <v>49</v>
      </c>
      <c r="N49" s="27">
        <f>L49+M49</f>
        <v>91</v>
      </c>
      <c r="O49" s="385"/>
      <c r="P49" s="385"/>
      <c r="Q49" s="27"/>
      <c r="R49" s="27"/>
      <c r="S49" s="418" t="s">
        <v>648</v>
      </c>
      <c r="W49" s="357" t="s">
        <v>442</v>
      </c>
      <c r="X49" s="355">
        <v>20</v>
      </c>
      <c r="Y49" s="357"/>
      <c r="Z49" s="357"/>
      <c r="AA49" s="354" t="s">
        <v>522</v>
      </c>
      <c r="AB49"/>
      <c r="AC49"/>
      <c r="AD49"/>
    </row>
    <row r="50" spans="1:32" ht="18" customHeight="1">
      <c r="A50" s="336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W50" s="357" t="s">
        <v>443</v>
      </c>
      <c r="X50" s="355">
        <v>20</v>
      </c>
      <c r="Y50" s="363"/>
      <c r="Z50" s="363"/>
      <c r="AA50" s="354" t="s">
        <v>93</v>
      </c>
      <c r="AB50" s="27">
        <v>36</v>
      </c>
      <c r="AC50" s="27">
        <v>41</v>
      </c>
      <c r="AD50" s="27">
        <f t="shared" ref="AD50:AD51" si="10">AB50+AC50</f>
        <v>77</v>
      </c>
    </row>
    <row r="51" spans="1:32" ht="18" customHeight="1"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W51" s="357" t="s">
        <v>444</v>
      </c>
      <c r="X51" s="357"/>
      <c r="Y51" s="357" t="s">
        <v>445</v>
      </c>
      <c r="Z51" s="357" t="s">
        <v>88</v>
      </c>
      <c r="AA51" s="354" t="s">
        <v>542</v>
      </c>
      <c r="AB51" s="27">
        <v>42</v>
      </c>
      <c r="AC51" s="27">
        <v>49</v>
      </c>
      <c r="AD51" s="27">
        <f t="shared" si="10"/>
        <v>91</v>
      </c>
    </row>
    <row r="52" spans="1:32" ht="18" customHeight="1">
      <c r="A52" s="336"/>
      <c r="O52" s="339"/>
      <c r="W52"/>
      <c r="X52"/>
      <c r="Y52"/>
      <c r="Z52"/>
      <c r="AA52"/>
    </row>
    <row r="53" spans="1:32" ht="18" customHeight="1">
      <c r="A53" s="336"/>
      <c r="W53"/>
      <c r="X53"/>
      <c r="Y53"/>
      <c r="Z53"/>
      <c r="AA53"/>
    </row>
    <row r="54" spans="1:32" ht="18" customHeight="1">
      <c r="O54" s="339"/>
    </row>
    <row r="55" spans="1:32" s="3" customFormat="1" ht="18" customHeight="1">
      <c r="C55" s="8"/>
      <c r="D55" s="4"/>
      <c r="G55" s="4"/>
      <c r="K55" s="25"/>
      <c r="O55" s="339"/>
      <c r="V55" s="4"/>
      <c r="W55" s="4"/>
      <c r="X55" s="4"/>
      <c r="Y55" s="4"/>
      <c r="Z55" s="4"/>
      <c r="AA55" s="4"/>
      <c r="AE55" s="4"/>
      <c r="AF55" s="4"/>
    </row>
    <row r="56" spans="1:32" s="3" customFormat="1" ht="18" customHeight="1">
      <c r="C56" s="8"/>
      <c r="D56" s="4"/>
      <c r="G56" s="4"/>
      <c r="K56" s="25"/>
      <c r="O56" s="339"/>
      <c r="V56" s="4"/>
      <c r="W56" s="4"/>
      <c r="X56" s="4"/>
      <c r="Y56" s="4"/>
      <c r="Z56" s="4"/>
      <c r="AA56" s="4"/>
      <c r="AE56" s="4"/>
      <c r="AF56" s="4"/>
    </row>
    <row r="57" spans="1:32" s="3" customFormat="1">
      <c r="C57" s="8"/>
      <c r="D57" s="4"/>
      <c r="G57" s="4"/>
      <c r="K57" s="25"/>
      <c r="O57" s="339"/>
      <c r="V57" s="4"/>
      <c r="W57" s="4"/>
      <c r="X57" s="4"/>
      <c r="Y57" s="4"/>
      <c r="Z57" s="4"/>
      <c r="AA57" s="4"/>
      <c r="AE57" s="4"/>
      <c r="AF57" s="4"/>
    </row>
    <row r="58" spans="1:32">
      <c r="O58" s="339"/>
    </row>
    <row r="59" spans="1:32" s="3" customFormat="1">
      <c r="C59" s="8"/>
      <c r="D59" s="4"/>
      <c r="G59" s="4"/>
      <c r="K59" s="25"/>
      <c r="O59" s="339"/>
      <c r="V59" s="4"/>
      <c r="W59" s="4"/>
      <c r="X59" s="4"/>
      <c r="Y59" s="4"/>
      <c r="Z59" s="4"/>
      <c r="AA59" s="4"/>
      <c r="AE59" s="4"/>
      <c r="AF59" s="4"/>
    </row>
    <row r="60" spans="1:32" s="3" customFormat="1">
      <c r="C60" s="8"/>
      <c r="D60" s="4"/>
      <c r="G60" s="4"/>
      <c r="K60" s="25"/>
      <c r="O60" s="339"/>
      <c r="V60" s="4"/>
      <c r="W60" s="4"/>
      <c r="X60" s="4"/>
      <c r="Y60" s="4"/>
      <c r="Z60" s="4"/>
      <c r="AA60" s="4"/>
      <c r="AE60" s="4"/>
      <c r="AF60" s="4"/>
    </row>
    <row r="61" spans="1:32" s="3" customFormat="1">
      <c r="C61" s="8"/>
      <c r="D61" s="4"/>
      <c r="G61" s="4"/>
      <c r="K61" s="25"/>
      <c r="O61" s="339"/>
      <c r="V61" s="4"/>
      <c r="W61" s="4"/>
      <c r="X61" s="4"/>
      <c r="Y61" s="4"/>
      <c r="Z61" s="4"/>
      <c r="AA61" s="4"/>
      <c r="AE61" s="4"/>
      <c r="AF61" s="4"/>
    </row>
    <row r="62" spans="1:32" s="3" customFormat="1">
      <c r="C62" s="8"/>
      <c r="D62" s="4"/>
      <c r="G62" s="4"/>
      <c r="K62" s="25"/>
      <c r="O62" s="4"/>
      <c r="V62" s="4"/>
      <c r="W62" s="4"/>
      <c r="X62" s="4"/>
      <c r="Y62" s="4"/>
      <c r="Z62" s="4"/>
      <c r="AA62" s="4"/>
      <c r="AE62" s="4"/>
      <c r="AF62" s="4"/>
    </row>
    <row r="63" spans="1:32" s="3" customFormat="1">
      <c r="C63" s="8"/>
      <c r="D63" s="4"/>
      <c r="G63" s="4"/>
      <c r="K63" s="25"/>
      <c r="O63" s="339"/>
      <c r="V63" s="4"/>
      <c r="W63" s="4"/>
      <c r="X63" s="4"/>
      <c r="Y63" s="4"/>
      <c r="Z63" s="4"/>
      <c r="AA63" s="4"/>
      <c r="AE63" s="4"/>
      <c r="AF63" s="4"/>
    </row>
    <row r="64" spans="1:32" s="3" customFormat="1">
      <c r="C64" s="8"/>
      <c r="D64" s="4"/>
      <c r="G64" s="4"/>
      <c r="K64" s="25"/>
      <c r="V64" s="4"/>
      <c r="W64" s="4"/>
      <c r="X64" s="4"/>
      <c r="Y64" s="4"/>
      <c r="Z64" s="4"/>
      <c r="AA64" s="4"/>
      <c r="AE64" s="4"/>
      <c r="AF64" s="4"/>
    </row>
    <row r="65" spans="3:32" s="3" customFormat="1">
      <c r="C65" s="8"/>
      <c r="D65" s="4"/>
      <c r="G65" s="4"/>
      <c r="K65" s="25"/>
      <c r="O65" s="4"/>
      <c r="V65" s="4"/>
      <c r="W65" s="4"/>
      <c r="X65" s="4"/>
      <c r="Y65" s="4"/>
      <c r="Z65" s="4"/>
      <c r="AA65" s="4"/>
      <c r="AE65" s="4"/>
      <c r="AF65" s="4"/>
    </row>
    <row r="66" spans="3:32" s="3" customFormat="1">
      <c r="C66" s="8"/>
      <c r="D66" s="4"/>
      <c r="G66" s="4"/>
      <c r="K66" s="25"/>
      <c r="O66" s="4"/>
      <c r="V66" s="4"/>
      <c r="W66" s="4"/>
      <c r="X66" s="4"/>
      <c r="Y66" s="4"/>
      <c r="Z66" s="4"/>
      <c r="AA66" s="4"/>
      <c r="AE66" s="4"/>
      <c r="AF66" s="4"/>
    </row>
    <row r="67" spans="3:32" s="3" customFormat="1">
      <c r="C67" s="8"/>
      <c r="D67" s="4"/>
      <c r="G67" s="4"/>
      <c r="K67" s="25"/>
      <c r="O67" s="4"/>
      <c r="V67" s="4"/>
      <c r="W67" s="4"/>
      <c r="X67" s="4"/>
      <c r="Y67" s="4"/>
      <c r="Z67" s="4"/>
      <c r="AA67" s="4"/>
      <c r="AE67" s="4"/>
      <c r="AF67" s="4"/>
    </row>
    <row r="68" spans="3:32" s="3" customFormat="1">
      <c r="C68" s="8"/>
      <c r="D68" s="4"/>
      <c r="G68" s="4"/>
      <c r="K68" s="25"/>
      <c r="O68" s="4"/>
      <c r="V68" s="4"/>
      <c r="W68" s="4"/>
      <c r="X68" s="4"/>
      <c r="Y68" s="4"/>
      <c r="Z68" s="4"/>
      <c r="AA68" s="4"/>
      <c r="AE68" s="4"/>
      <c r="AF68" s="4"/>
    </row>
    <row r="69" spans="3:32">
      <c r="O69" s="4"/>
    </row>
    <row r="70" spans="3:32" s="3" customFormat="1">
      <c r="C70" s="8"/>
      <c r="D70" s="4"/>
      <c r="G70" s="4"/>
      <c r="K70" s="25"/>
      <c r="O70" s="4"/>
      <c r="V70" s="4"/>
      <c r="W70" s="4"/>
      <c r="X70" s="4"/>
      <c r="Y70" s="4"/>
      <c r="Z70" s="4"/>
      <c r="AA70" s="4"/>
      <c r="AE70" s="4"/>
      <c r="AF70" s="4"/>
    </row>
    <row r="71" spans="3:32" s="3" customFormat="1">
      <c r="C71" s="8"/>
      <c r="D71" s="4"/>
      <c r="G71" s="4"/>
      <c r="K71" s="25"/>
      <c r="O71" s="4"/>
      <c r="V71" s="4"/>
      <c r="W71" s="4"/>
      <c r="X71" s="4"/>
      <c r="Y71" s="4"/>
      <c r="Z71" s="4"/>
      <c r="AA71" s="4"/>
      <c r="AE71" s="4"/>
      <c r="AF71" s="4"/>
    </row>
    <row r="72" spans="3:32" s="3" customFormat="1">
      <c r="C72" s="8"/>
      <c r="D72" s="4"/>
      <c r="G72" s="4"/>
      <c r="K72" s="25"/>
      <c r="O72" s="4"/>
      <c r="V72" s="4"/>
      <c r="W72" s="4"/>
      <c r="X72" s="4"/>
      <c r="Y72" s="4"/>
      <c r="Z72" s="4"/>
      <c r="AA72" s="4"/>
      <c r="AE72" s="4"/>
      <c r="AF72" s="4"/>
    </row>
    <row r="73" spans="3:32" s="3" customFormat="1">
      <c r="C73" s="8"/>
      <c r="D73" s="4"/>
      <c r="G73" s="4"/>
      <c r="K73" s="25"/>
      <c r="O73" s="4"/>
      <c r="V73" s="4"/>
      <c r="W73" s="4"/>
      <c r="X73" s="4"/>
      <c r="Y73" s="4"/>
      <c r="Z73" s="4"/>
      <c r="AA73" s="4"/>
      <c r="AE73" s="4"/>
      <c r="AF73" s="4"/>
    </row>
    <row r="74" spans="3:32" s="3" customFormat="1">
      <c r="C74" s="8"/>
      <c r="D74" s="4"/>
      <c r="G74" s="4"/>
      <c r="K74" s="25"/>
      <c r="O74" s="4"/>
      <c r="V74" s="4"/>
      <c r="W74" s="4"/>
      <c r="X74" s="4"/>
      <c r="Y74" s="4"/>
      <c r="Z74" s="4"/>
      <c r="AA74" s="4"/>
      <c r="AE74" s="4"/>
      <c r="AF74" s="4"/>
    </row>
    <row r="75" spans="3:32" s="3" customFormat="1">
      <c r="C75" s="8"/>
      <c r="D75" s="4"/>
      <c r="G75" s="4"/>
      <c r="K75" s="25"/>
      <c r="O75" s="4"/>
      <c r="V75" s="4"/>
      <c r="W75" s="4"/>
      <c r="X75" s="4"/>
      <c r="Y75" s="4"/>
      <c r="Z75" s="4"/>
      <c r="AA75" s="4"/>
      <c r="AE75" s="4"/>
      <c r="AF75" s="4"/>
    </row>
    <row r="76" spans="3:32" s="3" customFormat="1">
      <c r="C76" s="8"/>
      <c r="D76" s="4"/>
      <c r="G76" s="4"/>
      <c r="K76" s="25"/>
      <c r="O76" s="4"/>
      <c r="V76" s="4"/>
      <c r="W76" s="4"/>
      <c r="X76" s="4"/>
      <c r="Y76" s="4"/>
      <c r="Z76" s="4"/>
      <c r="AA76" s="4"/>
      <c r="AE76" s="4"/>
      <c r="AF76" s="4"/>
    </row>
    <row r="77" spans="3:32" s="3" customFormat="1">
      <c r="C77" s="8"/>
      <c r="D77" s="4"/>
      <c r="G77" s="4"/>
      <c r="K77" s="25"/>
      <c r="V77" s="4"/>
      <c r="W77" s="4"/>
      <c r="X77" s="4"/>
      <c r="Y77" s="4"/>
      <c r="Z77" s="4"/>
      <c r="AA77" s="4"/>
      <c r="AE77" s="4"/>
      <c r="AF77" s="4"/>
    </row>
    <row r="78" spans="3:32" s="3" customFormat="1">
      <c r="C78" s="8"/>
      <c r="D78" s="4"/>
      <c r="G78" s="4"/>
      <c r="K78" s="25"/>
      <c r="V78" s="4"/>
      <c r="W78" s="4"/>
      <c r="X78" s="4"/>
      <c r="Y78" s="4"/>
      <c r="Z78" s="4"/>
      <c r="AA78" s="4"/>
      <c r="AE78" s="4"/>
      <c r="AF78" s="4"/>
    </row>
    <row r="79" spans="3:32" s="3" customFormat="1">
      <c r="C79" s="8"/>
      <c r="D79" s="4"/>
      <c r="G79" s="4"/>
      <c r="K79" s="25"/>
      <c r="V79" s="4"/>
      <c r="W79" s="4"/>
      <c r="X79" s="4"/>
      <c r="Y79" s="4"/>
      <c r="Z79" s="4"/>
      <c r="AA79" s="4"/>
      <c r="AE79" s="4"/>
      <c r="AF79" s="4"/>
    </row>
    <row r="80" spans="3:32" s="3" customFormat="1">
      <c r="C80" s="8"/>
      <c r="D80" s="4"/>
      <c r="G80" s="4"/>
      <c r="K80" s="25"/>
      <c r="V80" s="4"/>
      <c r="W80" s="4"/>
      <c r="X80" s="4"/>
      <c r="Y80" s="4"/>
      <c r="Z80" s="4"/>
      <c r="AA80" s="4"/>
      <c r="AE80" s="4"/>
      <c r="AF80" s="4"/>
    </row>
    <row r="81" spans="3:32" s="3" customFormat="1">
      <c r="C81" s="8"/>
      <c r="D81" s="4"/>
      <c r="G81" s="4"/>
      <c r="K81" s="25"/>
      <c r="V81" s="4"/>
      <c r="W81" s="4"/>
      <c r="X81" s="4"/>
      <c r="Y81" s="4"/>
      <c r="Z81" s="4"/>
      <c r="AA81" s="4"/>
      <c r="AE81" s="4"/>
      <c r="AF81" s="4"/>
    </row>
  </sheetData>
  <sortState xmlns:xlrd2="http://schemas.microsoft.com/office/spreadsheetml/2017/richdata2" ref="D3:P46">
    <sortCondition ref="O3:O46"/>
    <sortCondition ref="I3:I46"/>
  </sortState>
  <phoneticPr fontId="59"/>
  <dataValidations count="1">
    <dataValidation type="list" allowBlank="1" showInputMessage="1" showErrorMessage="1" sqref="C3:C47" xr:uid="{0AEBFC5E-5883-4158-8075-C09F89731845}">
      <formula1>"会員,NEW-1,NEW-2,GUEST"</formula1>
    </dataValidation>
  </dataValidations>
  <printOptions gridLines="1"/>
  <pageMargins left="0.25" right="0.25" top="0.75" bottom="0.75" header="0.3" footer="0.3"/>
  <pageSetup scale="61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9E144-056E-4AB3-B36E-4E15402B7AE6}">
  <sheetPr>
    <pageSetUpPr fitToPage="1"/>
  </sheetPr>
  <dimension ref="A1:AF77"/>
  <sheetViews>
    <sheetView showGridLines="0" zoomScale="80" zoomScaleNormal="80" workbookViewId="0">
      <selection activeCell="AA4" sqref="AA4"/>
    </sheetView>
  </sheetViews>
  <sheetFormatPr defaultColWidth="9.08984375" defaultRowHeight="14"/>
  <cols>
    <col min="1" max="1" width="5.08984375" style="3" customWidth="1"/>
    <col min="2" max="2" width="5.7265625" style="3" bestFit="1" customWidth="1"/>
    <col min="3" max="3" width="8.6328125" style="8" customWidth="1"/>
    <col min="4" max="4" width="3.6328125" style="4" bestFit="1" customWidth="1"/>
    <col min="5" max="6" width="13.7265625" style="3" customWidth="1"/>
    <col min="7" max="7" width="52.90625" style="4" bestFit="1" customWidth="1"/>
    <col min="8" max="8" width="15.26953125" style="3" bestFit="1" customWidth="1"/>
    <col min="9" max="9" width="8.1796875" style="3" customWidth="1"/>
    <col min="10" max="10" width="7.6328125" style="3" customWidth="1"/>
    <col min="11" max="11" width="8.1796875" style="25" customWidth="1"/>
    <col min="12" max="15" width="8.1796875" style="3" customWidth="1"/>
    <col min="16" max="16" width="10.1796875" style="3" bestFit="1" customWidth="1"/>
    <col min="17" max="17" width="10.36328125" style="3" customWidth="1"/>
    <col min="18" max="18" width="9.453125" style="3" customWidth="1"/>
    <col min="19" max="19" width="9.90625" style="3" customWidth="1"/>
    <col min="20" max="20" width="8.90625" style="3" customWidth="1"/>
    <col min="21" max="21" width="9.6328125" style="3" bestFit="1" customWidth="1"/>
    <col min="22" max="22" width="3" style="4" customWidth="1"/>
    <col min="23" max="23" width="16.36328125" style="4" customWidth="1"/>
    <col min="24" max="24" width="7.54296875" style="4" customWidth="1"/>
    <col min="25" max="25" width="49.08984375" style="4" bestFit="1" customWidth="1"/>
    <col min="26" max="26" width="15.90625" style="4" bestFit="1" customWidth="1"/>
    <col min="27" max="27" width="15.26953125" style="4" bestFit="1" customWidth="1"/>
    <col min="28" max="30" width="8.54296875" style="3" customWidth="1"/>
    <col min="31" max="32" width="8.54296875" style="4" customWidth="1"/>
    <col min="33" max="16384" width="9.08984375" style="4"/>
  </cols>
  <sheetData>
    <row r="1" spans="1:32" ht="30" customHeight="1">
      <c r="A1" s="346" t="s">
        <v>721</v>
      </c>
      <c r="B1" s="347"/>
      <c r="D1" s="7"/>
      <c r="E1" s="347"/>
      <c r="F1" s="347"/>
      <c r="P1" s="380" t="s">
        <v>448</v>
      </c>
      <c r="Q1" s="380" t="s">
        <v>448</v>
      </c>
      <c r="R1" s="366" t="s">
        <v>447</v>
      </c>
      <c r="W1" s="397" t="s">
        <v>478</v>
      </c>
    </row>
    <row r="2" spans="1:32" ht="62" customHeight="1">
      <c r="A2" s="28" t="s">
        <v>27</v>
      </c>
      <c r="B2" s="28" t="s">
        <v>33</v>
      </c>
      <c r="C2" s="29" t="s">
        <v>473</v>
      </c>
      <c r="D2" s="27" t="s">
        <v>28</v>
      </c>
      <c r="E2" s="398" t="s">
        <v>480</v>
      </c>
      <c r="F2" s="398" t="s">
        <v>481</v>
      </c>
      <c r="G2" s="28" t="s">
        <v>12</v>
      </c>
      <c r="H2" s="30" t="s">
        <v>379</v>
      </c>
      <c r="I2" s="28" t="s">
        <v>59</v>
      </c>
      <c r="J2" s="28" t="s">
        <v>33</v>
      </c>
      <c r="K2" s="30" t="s">
        <v>24</v>
      </c>
      <c r="L2" s="28" t="s">
        <v>13</v>
      </c>
      <c r="M2" s="28" t="s">
        <v>14</v>
      </c>
      <c r="N2" s="28" t="s">
        <v>15</v>
      </c>
      <c r="O2" s="28" t="s">
        <v>16</v>
      </c>
      <c r="P2" s="41" t="s">
        <v>36</v>
      </c>
      <c r="Q2" s="457" t="s">
        <v>31</v>
      </c>
      <c r="R2" s="41" t="s">
        <v>32</v>
      </c>
      <c r="S2" s="31" t="s">
        <v>30</v>
      </c>
      <c r="T2" s="31" t="s">
        <v>380</v>
      </c>
      <c r="U2" s="27" t="s">
        <v>46</v>
      </c>
      <c r="W2" s="348" t="s">
        <v>388</v>
      </c>
      <c r="X2" s="348" t="s">
        <v>389</v>
      </c>
      <c r="Y2" s="348" t="s">
        <v>390</v>
      </c>
      <c r="Z2" s="348" t="s">
        <v>391</v>
      </c>
      <c r="AA2" s="349" t="s">
        <v>392</v>
      </c>
      <c r="AB2" s="349" t="s">
        <v>49</v>
      </c>
      <c r="AC2" s="349" t="s">
        <v>50</v>
      </c>
      <c r="AD2" s="349" t="s">
        <v>51</v>
      </c>
      <c r="AE2" s="349" t="s">
        <v>48</v>
      </c>
      <c r="AF2" s="349" t="s">
        <v>52</v>
      </c>
    </row>
    <row r="3" spans="1:32" ht="17.5" customHeight="1">
      <c r="A3" s="332">
        <v>1</v>
      </c>
      <c r="B3" s="332">
        <v>21</v>
      </c>
      <c r="C3" s="29" t="s">
        <v>29</v>
      </c>
      <c r="D3" s="330">
        <v>8</v>
      </c>
      <c r="E3" s="399" t="s">
        <v>69</v>
      </c>
      <c r="F3" s="399" t="s">
        <v>70</v>
      </c>
      <c r="G3" s="350" t="s">
        <v>64</v>
      </c>
      <c r="H3" s="351" t="s">
        <v>165</v>
      </c>
      <c r="I3" s="337">
        <v>10</v>
      </c>
      <c r="J3" s="337">
        <v>40</v>
      </c>
      <c r="K3" s="60" t="s">
        <v>40</v>
      </c>
      <c r="L3" s="27">
        <v>39</v>
      </c>
      <c r="M3" s="27">
        <v>38</v>
      </c>
      <c r="N3" s="27">
        <f t="shared" ref="N3:N42" si="0">L3+M3</f>
        <v>77</v>
      </c>
      <c r="O3" s="27">
        <f t="shared" ref="O3:O41" si="1">N3-I3</f>
        <v>67</v>
      </c>
      <c r="P3" s="27" t="s">
        <v>717</v>
      </c>
      <c r="Q3" s="27"/>
      <c r="R3" s="27"/>
      <c r="S3" s="418" t="s">
        <v>727</v>
      </c>
      <c r="T3" s="27">
        <f t="shared" ref="T3:T42" si="2">J3+B3</f>
        <v>61</v>
      </c>
      <c r="U3" s="81">
        <f>IF(72-O3&gt;0,(I3-(72-O3)/2)*0.8,I3*0.8)</f>
        <v>6</v>
      </c>
      <c r="W3" s="348" t="s">
        <v>393</v>
      </c>
      <c r="X3" s="352"/>
      <c r="Y3" s="353" t="s">
        <v>394</v>
      </c>
      <c r="Z3" s="353" t="s">
        <v>239</v>
      </c>
      <c r="AA3" s="354" t="str">
        <f>$H3</f>
        <v>矢尾板 Tony</v>
      </c>
      <c r="AB3" s="354">
        <f t="shared" ref="AB3:AC3" si="3">L3</f>
        <v>39</v>
      </c>
      <c r="AC3" s="354">
        <f t="shared" si="3"/>
        <v>38</v>
      </c>
      <c r="AD3" s="354">
        <f>AB3+AC3</f>
        <v>77</v>
      </c>
      <c r="AE3" s="354">
        <f>I3</f>
        <v>10</v>
      </c>
      <c r="AF3" s="354">
        <f>AD3-AE3</f>
        <v>67</v>
      </c>
    </row>
    <row r="4" spans="1:32" ht="17.5" customHeight="1">
      <c r="A4" s="332">
        <v>2</v>
      </c>
      <c r="B4" s="332">
        <v>18</v>
      </c>
      <c r="C4" s="29" t="s">
        <v>29</v>
      </c>
      <c r="D4" s="330">
        <v>11</v>
      </c>
      <c r="E4" s="399" t="s">
        <v>34</v>
      </c>
      <c r="F4" s="399" t="s">
        <v>35</v>
      </c>
      <c r="G4" s="351" t="s">
        <v>110</v>
      </c>
      <c r="H4" s="351" t="s">
        <v>164</v>
      </c>
      <c r="I4" s="426">
        <v>18</v>
      </c>
      <c r="J4" s="337">
        <v>2</v>
      </c>
      <c r="K4" s="45" t="s">
        <v>40</v>
      </c>
      <c r="L4" s="27">
        <v>44</v>
      </c>
      <c r="M4" s="27">
        <v>44</v>
      </c>
      <c r="N4" s="27">
        <f t="shared" si="0"/>
        <v>88</v>
      </c>
      <c r="O4" s="27">
        <f t="shared" si="1"/>
        <v>70</v>
      </c>
      <c r="P4" s="27"/>
      <c r="Q4" s="27"/>
      <c r="R4" s="27"/>
      <c r="S4" s="27"/>
      <c r="T4" s="27">
        <f t="shared" si="2"/>
        <v>20</v>
      </c>
      <c r="U4" s="81">
        <f>IF(72-O4&gt;0,(I4-(72-O4)/2)*0.9,I4*0.9)</f>
        <v>15.3</v>
      </c>
      <c r="W4" s="348" t="s">
        <v>395</v>
      </c>
      <c r="X4" s="355"/>
      <c r="Y4" s="356" t="s">
        <v>396</v>
      </c>
      <c r="Z4" s="356" t="s">
        <v>240</v>
      </c>
      <c r="AA4" s="354" t="str">
        <f>$H4</f>
        <v>加藤 清也</v>
      </c>
      <c r="AB4" s="354">
        <f t="shared" ref="AB4:AB7" si="4">L4</f>
        <v>44</v>
      </c>
      <c r="AC4" s="354">
        <f t="shared" ref="AC4:AC7" si="5">M4</f>
        <v>44</v>
      </c>
      <c r="AD4" s="354">
        <f t="shared" ref="AD4:AD7" si="6">AB4+AC4</f>
        <v>88</v>
      </c>
      <c r="AE4" s="354">
        <f t="shared" ref="AE4:AE7" si="7">I4</f>
        <v>18</v>
      </c>
      <c r="AF4" s="354">
        <f t="shared" ref="AF4:AF7" si="8">AD4-AE4</f>
        <v>70</v>
      </c>
    </row>
    <row r="5" spans="1:32" ht="17.5" customHeight="1">
      <c r="A5" s="332">
        <v>3</v>
      </c>
      <c r="B5" s="332">
        <v>15</v>
      </c>
      <c r="C5" s="29" t="s">
        <v>29</v>
      </c>
      <c r="D5" s="330">
        <v>5</v>
      </c>
      <c r="E5" s="399" t="s">
        <v>488</v>
      </c>
      <c r="F5" s="399" t="s">
        <v>489</v>
      </c>
      <c r="G5" s="351" t="s">
        <v>113</v>
      </c>
      <c r="H5" s="351" t="s">
        <v>501</v>
      </c>
      <c r="I5" s="426">
        <v>26</v>
      </c>
      <c r="J5" s="337">
        <v>8</v>
      </c>
      <c r="K5" s="45" t="s">
        <v>44</v>
      </c>
      <c r="L5" s="27">
        <v>50</v>
      </c>
      <c r="M5" s="27">
        <v>46</v>
      </c>
      <c r="N5" s="27">
        <f t="shared" si="0"/>
        <v>96</v>
      </c>
      <c r="O5" s="27">
        <f t="shared" si="1"/>
        <v>70</v>
      </c>
      <c r="P5" s="27"/>
      <c r="Q5" s="27"/>
      <c r="R5" s="27"/>
      <c r="S5" s="27"/>
      <c r="T5" s="27">
        <f t="shared" si="2"/>
        <v>23</v>
      </c>
      <c r="U5" s="81">
        <f>IF(72-O5&gt;0,(I5-(72-O5)/2)*0.95,I5*0.95)</f>
        <v>23.75</v>
      </c>
      <c r="W5" s="348" t="s">
        <v>397</v>
      </c>
      <c r="X5" s="355"/>
      <c r="Y5" s="356" t="s">
        <v>396</v>
      </c>
      <c r="Z5" s="356" t="s">
        <v>241</v>
      </c>
      <c r="AA5" s="354" t="str">
        <f t="shared" ref="AA5:AA42" si="9">$H5</f>
        <v>長島 隆志</v>
      </c>
      <c r="AB5" s="354">
        <f t="shared" si="4"/>
        <v>50</v>
      </c>
      <c r="AC5" s="354">
        <f t="shared" si="5"/>
        <v>46</v>
      </c>
      <c r="AD5" s="354">
        <f t="shared" si="6"/>
        <v>96</v>
      </c>
      <c r="AE5" s="354">
        <f t="shared" si="7"/>
        <v>26</v>
      </c>
      <c r="AF5" s="354">
        <f t="shared" si="8"/>
        <v>70</v>
      </c>
    </row>
    <row r="6" spans="1:32" ht="17.5" customHeight="1">
      <c r="A6" s="332">
        <v>4</v>
      </c>
      <c r="B6" s="332">
        <v>12</v>
      </c>
      <c r="C6" s="29" t="s">
        <v>29</v>
      </c>
      <c r="D6" s="330">
        <v>2</v>
      </c>
      <c r="E6" s="399" t="s">
        <v>67</v>
      </c>
      <c r="F6" s="399" t="s">
        <v>115</v>
      </c>
      <c r="G6" s="351" t="s">
        <v>116</v>
      </c>
      <c r="H6" s="351" t="s">
        <v>170</v>
      </c>
      <c r="I6" s="426">
        <v>24</v>
      </c>
      <c r="J6" s="337">
        <v>21</v>
      </c>
      <c r="K6" s="45" t="s">
        <v>40</v>
      </c>
      <c r="L6" s="27">
        <v>50</v>
      </c>
      <c r="M6" s="27">
        <v>46</v>
      </c>
      <c r="N6" s="27">
        <f t="shared" si="0"/>
        <v>96</v>
      </c>
      <c r="O6" s="27">
        <f t="shared" si="1"/>
        <v>72</v>
      </c>
      <c r="P6" s="27"/>
      <c r="Q6" s="27">
        <v>12</v>
      </c>
      <c r="R6" s="27">
        <v>17</v>
      </c>
      <c r="S6" s="27"/>
      <c r="T6" s="27">
        <f t="shared" si="2"/>
        <v>33</v>
      </c>
      <c r="W6" s="348" t="s">
        <v>398</v>
      </c>
      <c r="X6" s="355"/>
      <c r="Y6" s="356" t="s">
        <v>468</v>
      </c>
      <c r="Z6" s="356" t="s">
        <v>242</v>
      </c>
      <c r="AA6" s="354" t="str">
        <f t="shared" si="9"/>
        <v>佐藤 潤一</v>
      </c>
      <c r="AB6" s="354">
        <f t="shared" si="4"/>
        <v>50</v>
      </c>
      <c r="AC6" s="354">
        <f t="shared" si="5"/>
        <v>46</v>
      </c>
      <c r="AD6" s="354">
        <f t="shared" si="6"/>
        <v>96</v>
      </c>
      <c r="AE6" s="354">
        <f t="shared" si="7"/>
        <v>24</v>
      </c>
      <c r="AF6" s="354">
        <f t="shared" si="8"/>
        <v>72</v>
      </c>
    </row>
    <row r="7" spans="1:32" ht="17.5" customHeight="1">
      <c r="A7" s="332">
        <v>5</v>
      </c>
      <c r="B7" s="332">
        <v>11</v>
      </c>
      <c r="C7" s="29" t="s">
        <v>29</v>
      </c>
      <c r="D7" s="330">
        <v>1</v>
      </c>
      <c r="E7" s="399" t="s">
        <v>22</v>
      </c>
      <c r="F7" s="399" t="s">
        <v>23</v>
      </c>
      <c r="G7" s="350" t="s">
        <v>109</v>
      </c>
      <c r="H7" s="351" t="s">
        <v>159</v>
      </c>
      <c r="I7" s="337">
        <v>26</v>
      </c>
      <c r="J7" s="337">
        <v>4</v>
      </c>
      <c r="K7" s="63" t="s">
        <v>40</v>
      </c>
      <c r="L7" s="27">
        <v>52</v>
      </c>
      <c r="M7" s="27">
        <v>46</v>
      </c>
      <c r="N7" s="27">
        <f t="shared" si="0"/>
        <v>98</v>
      </c>
      <c r="O7" s="27">
        <f t="shared" si="1"/>
        <v>72</v>
      </c>
      <c r="P7" s="27"/>
      <c r="Q7" s="27"/>
      <c r="R7" s="27"/>
      <c r="S7" s="27"/>
      <c r="T7" s="27">
        <f t="shared" si="2"/>
        <v>15</v>
      </c>
      <c r="W7" s="348" t="s">
        <v>399</v>
      </c>
      <c r="X7" s="355"/>
      <c r="Y7" s="356" t="s">
        <v>400</v>
      </c>
      <c r="Z7" s="356" t="s">
        <v>722</v>
      </c>
      <c r="AA7" s="354" t="str">
        <f t="shared" si="9"/>
        <v>小山 明男</v>
      </c>
      <c r="AB7" s="354">
        <f t="shared" si="4"/>
        <v>52</v>
      </c>
      <c r="AC7" s="354">
        <f t="shared" si="5"/>
        <v>46</v>
      </c>
      <c r="AD7" s="354">
        <f t="shared" si="6"/>
        <v>98</v>
      </c>
      <c r="AE7" s="354">
        <f t="shared" si="7"/>
        <v>26</v>
      </c>
      <c r="AF7" s="354">
        <f t="shared" si="8"/>
        <v>72</v>
      </c>
    </row>
    <row r="8" spans="1:32" ht="17.5" customHeight="1">
      <c r="A8" s="332">
        <v>6</v>
      </c>
      <c r="B8" s="332">
        <v>10</v>
      </c>
      <c r="C8" s="29" t="s">
        <v>29</v>
      </c>
      <c r="D8" s="330">
        <v>2</v>
      </c>
      <c r="E8" s="399" t="s">
        <v>581</v>
      </c>
      <c r="F8" s="399" t="s">
        <v>582</v>
      </c>
      <c r="G8" s="351" t="s">
        <v>583</v>
      </c>
      <c r="H8" s="351" t="s">
        <v>608</v>
      </c>
      <c r="I8" s="426">
        <v>10</v>
      </c>
      <c r="J8" s="337">
        <v>2</v>
      </c>
      <c r="K8" s="45" t="s">
        <v>40</v>
      </c>
      <c r="L8" s="27">
        <v>42</v>
      </c>
      <c r="M8" s="27">
        <v>41</v>
      </c>
      <c r="N8" s="27">
        <f t="shared" si="0"/>
        <v>83</v>
      </c>
      <c r="O8" s="27">
        <f t="shared" si="1"/>
        <v>73</v>
      </c>
      <c r="P8" s="27">
        <v>17</v>
      </c>
      <c r="Q8" s="27"/>
      <c r="R8" s="27"/>
      <c r="S8" s="27"/>
      <c r="T8" s="27">
        <f t="shared" si="2"/>
        <v>12</v>
      </c>
      <c r="W8" s="348" t="s">
        <v>401</v>
      </c>
      <c r="X8" s="357"/>
      <c r="Y8" s="356" t="s">
        <v>402</v>
      </c>
      <c r="Z8" s="356" t="s">
        <v>244</v>
      </c>
      <c r="AA8" s="354" t="str">
        <f t="shared" si="9"/>
        <v>李 圭夏</v>
      </c>
      <c r="AB8" s="396"/>
      <c r="AC8" s="396"/>
      <c r="AD8" s="396"/>
      <c r="AE8" s="396"/>
      <c r="AF8" s="396"/>
    </row>
    <row r="9" spans="1:32" ht="17.5" customHeight="1">
      <c r="A9" s="332">
        <v>7</v>
      </c>
      <c r="B9" s="332">
        <v>9</v>
      </c>
      <c r="C9" s="29" t="s">
        <v>29</v>
      </c>
      <c r="D9" s="330">
        <v>1</v>
      </c>
      <c r="E9" s="399" t="s">
        <v>112</v>
      </c>
      <c r="F9" s="399" t="s">
        <v>253</v>
      </c>
      <c r="G9" s="350" t="s">
        <v>257</v>
      </c>
      <c r="H9" s="351" t="s">
        <v>457</v>
      </c>
      <c r="I9" s="426">
        <v>24</v>
      </c>
      <c r="J9" s="337">
        <v>16</v>
      </c>
      <c r="K9" s="45" t="s">
        <v>40</v>
      </c>
      <c r="L9" s="27">
        <v>48</v>
      </c>
      <c r="M9" s="27">
        <v>49</v>
      </c>
      <c r="N9" s="27">
        <f t="shared" si="0"/>
        <v>97</v>
      </c>
      <c r="O9" s="27">
        <f t="shared" si="1"/>
        <v>73</v>
      </c>
      <c r="P9" s="27"/>
      <c r="Q9" s="27"/>
      <c r="R9" s="27"/>
      <c r="S9" s="27"/>
      <c r="T9" s="27">
        <f t="shared" si="2"/>
        <v>25</v>
      </c>
      <c r="W9" s="348" t="s">
        <v>403</v>
      </c>
      <c r="X9" s="357"/>
      <c r="Y9" s="356" t="s">
        <v>404</v>
      </c>
      <c r="Z9" s="356" t="s">
        <v>245</v>
      </c>
      <c r="AA9" s="354" t="str">
        <f t="shared" si="9"/>
        <v>吉田 健清</v>
      </c>
      <c r="AB9" s="396"/>
      <c r="AC9" s="396"/>
      <c r="AD9" s="396"/>
      <c r="AE9" s="396"/>
      <c r="AF9" s="396"/>
    </row>
    <row r="10" spans="1:32" ht="17.5" customHeight="1">
      <c r="A10" s="332">
        <v>8</v>
      </c>
      <c r="B10" s="332">
        <v>8</v>
      </c>
      <c r="C10" s="29" t="s">
        <v>29</v>
      </c>
      <c r="D10" s="330">
        <v>5</v>
      </c>
      <c r="E10" s="399" t="s">
        <v>80</v>
      </c>
      <c r="F10" s="399" t="s">
        <v>81</v>
      </c>
      <c r="G10" s="350" t="s">
        <v>118</v>
      </c>
      <c r="H10" s="351" t="s">
        <v>162</v>
      </c>
      <c r="I10" s="337">
        <v>25</v>
      </c>
      <c r="J10" s="337">
        <v>2</v>
      </c>
      <c r="K10" s="63" t="s">
        <v>40</v>
      </c>
      <c r="L10" s="27">
        <v>51</v>
      </c>
      <c r="M10" s="27">
        <v>47</v>
      </c>
      <c r="N10" s="27">
        <f t="shared" si="0"/>
        <v>98</v>
      </c>
      <c r="O10" s="27">
        <f t="shared" si="1"/>
        <v>73</v>
      </c>
      <c r="P10" s="27" t="s">
        <v>716</v>
      </c>
      <c r="Q10" s="27"/>
      <c r="R10" s="27"/>
      <c r="S10" s="27"/>
      <c r="T10" s="27">
        <f t="shared" si="2"/>
        <v>10</v>
      </c>
      <c r="W10" s="348" t="s">
        <v>405</v>
      </c>
      <c r="X10" s="357"/>
      <c r="Y10" s="356" t="s">
        <v>446</v>
      </c>
      <c r="Z10" s="356" t="s">
        <v>356</v>
      </c>
      <c r="AA10" s="354" t="str">
        <f t="shared" si="9"/>
        <v>肥嶋 俊明</v>
      </c>
      <c r="AB10" s="396"/>
      <c r="AC10" s="396"/>
      <c r="AD10" s="396"/>
      <c r="AE10" s="396"/>
      <c r="AF10" s="396"/>
    </row>
    <row r="11" spans="1:32" ht="17.5" customHeight="1">
      <c r="A11" s="332">
        <v>9</v>
      </c>
      <c r="B11" s="332">
        <v>7</v>
      </c>
      <c r="C11" s="29" t="s">
        <v>29</v>
      </c>
      <c r="D11" s="330">
        <v>11</v>
      </c>
      <c r="E11" s="399" t="s">
        <v>96</v>
      </c>
      <c r="F11" s="399" t="s">
        <v>97</v>
      </c>
      <c r="G11" s="350" t="s">
        <v>61</v>
      </c>
      <c r="H11" s="351" t="s">
        <v>166</v>
      </c>
      <c r="I11" s="337">
        <v>31</v>
      </c>
      <c r="J11" s="337">
        <v>28</v>
      </c>
      <c r="K11" s="48" t="s">
        <v>40</v>
      </c>
      <c r="L11" s="27">
        <v>49</v>
      </c>
      <c r="M11" s="27">
        <v>55</v>
      </c>
      <c r="N11" s="27">
        <f t="shared" si="0"/>
        <v>104</v>
      </c>
      <c r="O11" s="27">
        <f t="shared" si="1"/>
        <v>73</v>
      </c>
      <c r="P11" s="27"/>
      <c r="Q11" s="27"/>
      <c r="R11" s="337"/>
      <c r="S11" s="27"/>
      <c r="T11" s="27">
        <f t="shared" si="2"/>
        <v>35</v>
      </c>
      <c r="W11" s="348" t="s">
        <v>406</v>
      </c>
      <c r="X11" s="357"/>
      <c r="Y11" s="356" t="s">
        <v>407</v>
      </c>
      <c r="Z11" s="356" t="s">
        <v>247</v>
      </c>
      <c r="AA11" s="354" t="str">
        <f t="shared" si="9"/>
        <v>齋藤 育真</v>
      </c>
      <c r="AB11" s="396"/>
      <c r="AC11" s="396"/>
      <c r="AD11" s="396"/>
      <c r="AE11" s="396"/>
      <c r="AF11" s="396"/>
    </row>
    <row r="12" spans="1:32" ht="17.5" customHeight="1">
      <c r="A12" s="332">
        <v>10</v>
      </c>
      <c r="B12" s="332">
        <v>6</v>
      </c>
      <c r="C12" s="29" t="s">
        <v>29</v>
      </c>
      <c r="D12" s="330">
        <v>8</v>
      </c>
      <c r="E12" s="399" t="s">
        <v>496</v>
      </c>
      <c r="F12" s="399" t="s">
        <v>497</v>
      </c>
      <c r="G12" s="350" t="s">
        <v>498</v>
      </c>
      <c r="H12" s="351" t="s">
        <v>507</v>
      </c>
      <c r="I12" s="337">
        <v>36</v>
      </c>
      <c r="J12" s="337">
        <v>1</v>
      </c>
      <c r="K12" s="48" t="s">
        <v>40</v>
      </c>
      <c r="L12" s="27">
        <v>55</v>
      </c>
      <c r="M12" s="27">
        <v>55</v>
      </c>
      <c r="N12" s="27">
        <f t="shared" si="0"/>
        <v>110</v>
      </c>
      <c r="O12" s="27">
        <f t="shared" si="1"/>
        <v>74</v>
      </c>
      <c r="P12" s="27"/>
      <c r="Q12" s="27"/>
      <c r="R12" s="27"/>
      <c r="S12" s="27"/>
      <c r="T12" s="27">
        <f t="shared" si="2"/>
        <v>7</v>
      </c>
      <c r="W12" s="348" t="s">
        <v>408</v>
      </c>
      <c r="X12" s="357"/>
      <c r="Y12" s="356" t="s">
        <v>409</v>
      </c>
      <c r="Z12" s="356" t="s">
        <v>246</v>
      </c>
      <c r="AA12" s="354" t="str">
        <f t="shared" si="9"/>
        <v>防護 康雄</v>
      </c>
      <c r="AB12" s="396"/>
      <c r="AC12" s="396"/>
      <c r="AD12" s="396"/>
      <c r="AE12" s="396"/>
      <c r="AF12" s="396"/>
    </row>
    <row r="13" spans="1:32" ht="17.5" customHeight="1">
      <c r="A13" s="332">
        <v>11</v>
      </c>
      <c r="B13" s="368">
        <v>5</v>
      </c>
      <c r="C13" s="29" t="s">
        <v>29</v>
      </c>
      <c r="D13" s="330">
        <v>6</v>
      </c>
      <c r="E13" s="399" t="s">
        <v>94</v>
      </c>
      <c r="F13" s="399" t="s">
        <v>95</v>
      </c>
      <c r="G13" s="350" t="s">
        <v>117</v>
      </c>
      <c r="H13" s="351" t="s">
        <v>167</v>
      </c>
      <c r="I13" s="337">
        <v>9</v>
      </c>
      <c r="J13" s="337">
        <v>26</v>
      </c>
      <c r="K13" s="60" t="s">
        <v>44</v>
      </c>
      <c r="L13" s="27">
        <v>40</v>
      </c>
      <c r="M13" s="27">
        <v>44</v>
      </c>
      <c r="N13" s="27">
        <f t="shared" si="0"/>
        <v>84</v>
      </c>
      <c r="O13" s="27">
        <f t="shared" si="1"/>
        <v>75</v>
      </c>
      <c r="P13" s="27"/>
      <c r="Q13" s="27"/>
      <c r="R13" s="27"/>
      <c r="S13" s="27"/>
      <c r="T13" s="27">
        <f t="shared" si="2"/>
        <v>31</v>
      </c>
      <c r="W13" s="348" t="s">
        <v>410</v>
      </c>
      <c r="X13" s="357"/>
      <c r="Y13" s="412"/>
      <c r="Z13" s="413"/>
      <c r="AA13" s="354" t="str">
        <f t="shared" si="9"/>
        <v>亀井 芳雄</v>
      </c>
      <c r="AB13" s="414"/>
      <c r="AC13" s="414"/>
      <c r="AD13" s="414"/>
      <c r="AE13" s="334"/>
      <c r="AF13" s="334"/>
    </row>
    <row r="14" spans="1:32" ht="17.5" customHeight="1">
      <c r="A14" s="332">
        <v>12</v>
      </c>
      <c r="B14" s="332">
        <v>4</v>
      </c>
      <c r="C14" s="29" t="s">
        <v>29</v>
      </c>
      <c r="D14" s="369">
        <v>8</v>
      </c>
      <c r="E14" s="399" t="s">
        <v>78</v>
      </c>
      <c r="F14" s="399" t="s">
        <v>79</v>
      </c>
      <c r="G14" s="350" t="s">
        <v>697</v>
      </c>
      <c r="H14" s="351" t="s">
        <v>228</v>
      </c>
      <c r="I14" s="372">
        <v>25</v>
      </c>
      <c r="J14" s="337">
        <v>10</v>
      </c>
      <c r="K14" s="60" t="s">
        <v>43</v>
      </c>
      <c r="L14" s="27">
        <v>46</v>
      </c>
      <c r="M14" s="27">
        <v>54</v>
      </c>
      <c r="N14" s="27">
        <f t="shared" si="0"/>
        <v>100</v>
      </c>
      <c r="O14" s="27">
        <f t="shared" si="1"/>
        <v>75</v>
      </c>
      <c r="P14" s="371"/>
      <c r="Q14" s="371"/>
      <c r="R14" s="371"/>
      <c r="S14" s="371"/>
      <c r="T14" s="27">
        <f t="shared" si="2"/>
        <v>14</v>
      </c>
      <c r="W14" s="357" t="s">
        <v>411</v>
      </c>
      <c r="X14" s="357"/>
      <c r="Y14" s="357"/>
      <c r="Z14" s="353"/>
      <c r="AA14" s="354" t="str">
        <f t="shared" si="9"/>
        <v>石川 陽子</v>
      </c>
      <c r="AB14" s="414"/>
      <c r="AC14" s="414"/>
      <c r="AD14" s="414"/>
      <c r="AE14" s="334"/>
      <c r="AF14" s="334"/>
    </row>
    <row r="15" spans="1:32" ht="17.5" customHeight="1">
      <c r="A15" s="332">
        <v>13</v>
      </c>
      <c r="B15" s="332">
        <v>3</v>
      </c>
      <c r="C15" s="29" t="s">
        <v>29</v>
      </c>
      <c r="D15" s="330">
        <v>4</v>
      </c>
      <c r="E15" s="399" t="s">
        <v>196</v>
      </c>
      <c r="F15" s="399" t="s">
        <v>197</v>
      </c>
      <c r="G15" s="350" t="s">
        <v>199</v>
      </c>
      <c r="H15" s="351" t="s">
        <v>229</v>
      </c>
      <c r="I15" s="337">
        <v>21</v>
      </c>
      <c r="J15" s="337">
        <v>12</v>
      </c>
      <c r="K15" s="48" t="s">
        <v>40</v>
      </c>
      <c r="L15" s="27">
        <v>47</v>
      </c>
      <c r="M15" s="27">
        <v>50</v>
      </c>
      <c r="N15" s="27">
        <f t="shared" si="0"/>
        <v>97</v>
      </c>
      <c r="O15" s="27">
        <f t="shared" si="1"/>
        <v>76</v>
      </c>
      <c r="P15" s="27">
        <v>16</v>
      </c>
      <c r="Q15" s="27"/>
      <c r="R15" s="27"/>
      <c r="S15" s="27"/>
      <c r="T15" s="27">
        <f t="shared" si="2"/>
        <v>15</v>
      </c>
      <c r="W15" s="357" t="s">
        <v>412</v>
      </c>
      <c r="X15" s="357"/>
      <c r="Y15" s="357"/>
      <c r="Z15" s="353"/>
      <c r="AA15" s="354" t="str">
        <f t="shared" si="9"/>
        <v>川畑 寿夫</v>
      </c>
      <c r="AB15" s="414"/>
      <c r="AC15" s="414"/>
      <c r="AD15" s="414"/>
      <c r="AE15" s="334"/>
      <c r="AF15" s="334"/>
    </row>
    <row r="16" spans="1:32" ht="17.5" customHeight="1">
      <c r="A16" s="332">
        <v>14</v>
      </c>
      <c r="B16" s="332">
        <v>2</v>
      </c>
      <c r="C16" s="29" t="s">
        <v>29</v>
      </c>
      <c r="D16" s="330">
        <v>4</v>
      </c>
      <c r="E16" s="399" t="s">
        <v>82</v>
      </c>
      <c r="F16" s="399" t="s">
        <v>83</v>
      </c>
      <c r="G16" s="351" t="s">
        <v>62</v>
      </c>
      <c r="H16" s="351" t="s">
        <v>160</v>
      </c>
      <c r="I16" s="426">
        <v>16</v>
      </c>
      <c r="J16" s="337">
        <v>33</v>
      </c>
      <c r="K16" s="45" t="s">
        <v>40</v>
      </c>
      <c r="L16" s="27">
        <v>46</v>
      </c>
      <c r="M16" s="27">
        <v>47</v>
      </c>
      <c r="N16" s="27">
        <f t="shared" si="0"/>
        <v>93</v>
      </c>
      <c r="O16" s="27">
        <f t="shared" si="1"/>
        <v>77</v>
      </c>
      <c r="P16" s="27"/>
      <c r="Q16" s="27"/>
      <c r="R16" s="27"/>
      <c r="S16" s="27"/>
      <c r="T16" s="27">
        <f t="shared" si="2"/>
        <v>35</v>
      </c>
      <c r="W16" s="357" t="s">
        <v>413</v>
      </c>
      <c r="X16" s="357"/>
      <c r="Y16" s="357"/>
      <c r="Z16" s="353"/>
      <c r="AA16" s="354" t="str">
        <f t="shared" si="9"/>
        <v>後藤 敦彦</v>
      </c>
      <c r="AB16" s="362"/>
      <c r="AC16" s="414"/>
      <c r="AD16" s="414"/>
      <c r="AE16" s="334"/>
      <c r="AF16" s="334"/>
    </row>
    <row r="17" spans="1:32" ht="17.5" customHeight="1">
      <c r="A17" s="332">
        <v>15</v>
      </c>
      <c r="B17" s="368">
        <v>1</v>
      </c>
      <c r="C17" s="29" t="s">
        <v>29</v>
      </c>
      <c r="D17" s="369">
        <v>7</v>
      </c>
      <c r="E17" s="399" t="s">
        <v>362</v>
      </c>
      <c r="F17" s="399" t="s">
        <v>363</v>
      </c>
      <c r="G17" s="351" t="s">
        <v>215</v>
      </c>
      <c r="H17" s="351" t="s">
        <v>225</v>
      </c>
      <c r="I17" s="48">
        <v>21</v>
      </c>
      <c r="J17" s="337">
        <v>4</v>
      </c>
      <c r="K17" s="45" t="s">
        <v>44</v>
      </c>
      <c r="L17" s="27">
        <v>46</v>
      </c>
      <c r="M17" s="371">
        <v>52</v>
      </c>
      <c r="N17" s="27">
        <f t="shared" si="0"/>
        <v>98</v>
      </c>
      <c r="O17" s="27">
        <f t="shared" si="1"/>
        <v>77</v>
      </c>
      <c r="P17" s="371">
        <v>8</v>
      </c>
      <c r="Q17" s="371"/>
      <c r="R17" s="371"/>
      <c r="S17" s="371"/>
      <c r="T17" s="27">
        <f t="shared" si="2"/>
        <v>5</v>
      </c>
      <c r="W17" s="348" t="s">
        <v>414</v>
      </c>
      <c r="X17" s="357"/>
      <c r="Y17" s="440" t="s">
        <v>723</v>
      </c>
      <c r="Z17" s="354" t="s">
        <v>416</v>
      </c>
      <c r="AA17" s="354" t="str">
        <f t="shared" si="9"/>
        <v>遠藤 誠</v>
      </c>
      <c r="AB17" s="414"/>
      <c r="AC17" s="414"/>
      <c r="AD17" s="414"/>
      <c r="AE17" s="334"/>
      <c r="AF17" s="334"/>
    </row>
    <row r="18" spans="1:32" ht="17.5" customHeight="1">
      <c r="A18" s="332">
        <v>16</v>
      </c>
      <c r="B18" s="332">
        <v>1</v>
      </c>
      <c r="C18" s="29" t="s">
        <v>29</v>
      </c>
      <c r="D18" s="330">
        <v>10</v>
      </c>
      <c r="E18" s="399" t="s">
        <v>74</v>
      </c>
      <c r="F18" s="399" t="s">
        <v>75</v>
      </c>
      <c r="G18" s="350" t="s">
        <v>143</v>
      </c>
      <c r="H18" s="351" t="s">
        <v>450</v>
      </c>
      <c r="I18" s="337">
        <v>12</v>
      </c>
      <c r="J18" s="337">
        <v>13</v>
      </c>
      <c r="K18" s="48" t="s">
        <v>40</v>
      </c>
      <c r="L18" s="27">
        <v>41</v>
      </c>
      <c r="M18" s="27">
        <v>49</v>
      </c>
      <c r="N18" s="27">
        <f t="shared" si="0"/>
        <v>90</v>
      </c>
      <c r="O18" s="27">
        <f t="shared" si="1"/>
        <v>78</v>
      </c>
      <c r="P18" s="27">
        <v>8</v>
      </c>
      <c r="Q18" s="27">
        <v>6</v>
      </c>
      <c r="R18" s="27">
        <v>2</v>
      </c>
      <c r="S18" s="27"/>
      <c r="T18" s="27">
        <f t="shared" si="2"/>
        <v>14</v>
      </c>
      <c r="W18" s="357" t="s">
        <v>417</v>
      </c>
      <c r="X18" s="357"/>
      <c r="Y18" s="356"/>
      <c r="Z18" s="357"/>
      <c r="AA18" s="354" t="str">
        <f t="shared" si="9"/>
        <v>湯澤 亨</v>
      </c>
      <c r="AB18" s="414"/>
      <c r="AC18" s="414"/>
      <c r="AD18" s="414"/>
      <c r="AE18" s="334"/>
      <c r="AF18" s="334"/>
    </row>
    <row r="19" spans="1:32" ht="17.5" customHeight="1">
      <c r="A19" s="332">
        <v>17</v>
      </c>
      <c r="B19" s="332">
        <v>1</v>
      </c>
      <c r="C19" s="29" t="s">
        <v>29</v>
      </c>
      <c r="D19" s="330">
        <v>9</v>
      </c>
      <c r="E19" s="399" t="s">
        <v>0</v>
      </c>
      <c r="F19" s="399" t="s">
        <v>1</v>
      </c>
      <c r="G19" s="350" t="s">
        <v>499</v>
      </c>
      <c r="H19" s="351" t="s">
        <v>227</v>
      </c>
      <c r="I19" s="426">
        <v>19</v>
      </c>
      <c r="J19" s="337">
        <v>23</v>
      </c>
      <c r="K19" s="45" t="s">
        <v>44</v>
      </c>
      <c r="L19" s="27">
        <v>47</v>
      </c>
      <c r="M19" s="27">
        <v>50</v>
      </c>
      <c r="N19" s="27">
        <f t="shared" si="0"/>
        <v>97</v>
      </c>
      <c r="O19" s="27">
        <f t="shared" si="1"/>
        <v>78</v>
      </c>
      <c r="P19" s="27"/>
      <c r="Q19" s="27"/>
      <c r="R19" s="27" t="s">
        <v>730</v>
      </c>
      <c r="S19" s="27"/>
      <c r="T19" s="27">
        <f t="shared" si="2"/>
        <v>24</v>
      </c>
      <c r="W19" s="357" t="s">
        <v>418</v>
      </c>
      <c r="X19" s="357"/>
      <c r="Y19" s="357"/>
      <c r="Z19" s="357"/>
      <c r="AA19" s="354" t="str">
        <f t="shared" si="9"/>
        <v>市川 洋治</v>
      </c>
      <c r="AB19" s="414"/>
      <c r="AC19" s="414"/>
      <c r="AD19" s="414"/>
      <c r="AE19" s="334"/>
      <c r="AF19" s="334"/>
    </row>
    <row r="20" spans="1:32" ht="17.5" customHeight="1">
      <c r="A20" s="332">
        <v>18</v>
      </c>
      <c r="B20" s="332">
        <v>1</v>
      </c>
      <c r="C20" s="29" t="s">
        <v>29</v>
      </c>
      <c r="D20" s="330">
        <v>10</v>
      </c>
      <c r="E20" s="399" t="s">
        <v>364</v>
      </c>
      <c r="F20" s="399" t="s">
        <v>365</v>
      </c>
      <c r="G20" s="350" t="s">
        <v>359</v>
      </c>
      <c r="H20" s="351" t="s">
        <v>452</v>
      </c>
      <c r="I20" s="337">
        <v>25</v>
      </c>
      <c r="J20" s="337">
        <v>4</v>
      </c>
      <c r="K20" s="45" t="s">
        <v>40</v>
      </c>
      <c r="L20" s="27">
        <v>46</v>
      </c>
      <c r="M20" s="27">
        <v>57</v>
      </c>
      <c r="N20" s="27">
        <f t="shared" si="0"/>
        <v>103</v>
      </c>
      <c r="O20" s="27">
        <f t="shared" si="1"/>
        <v>78</v>
      </c>
      <c r="P20" s="27">
        <v>3</v>
      </c>
      <c r="Q20" s="27">
        <v>3</v>
      </c>
      <c r="R20" s="27"/>
      <c r="S20" s="27"/>
      <c r="T20" s="27">
        <f t="shared" si="2"/>
        <v>5</v>
      </c>
      <c r="W20" s="348" t="s">
        <v>419</v>
      </c>
      <c r="X20" s="357"/>
      <c r="Y20" s="357" t="s">
        <v>720</v>
      </c>
      <c r="Z20" s="353" t="s">
        <v>719</v>
      </c>
      <c r="AA20" s="354" t="str">
        <f t="shared" si="9"/>
        <v>鈴木 謙司</v>
      </c>
      <c r="AB20" s="414"/>
      <c r="AC20" s="414"/>
      <c r="AD20" s="414"/>
      <c r="AE20" s="334"/>
      <c r="AF20" s="334"/>
    </row>
    <row r="21" spans="1:32" ht="17.5" customHeight="1">
      <c r="A21" s="332">
        <v>19</v>
      </c>
      <c r="B21" s="332">
        <v>1</v>
      </c>
      <c r="C21" s="29" t="s">
        <v>29</v>
      </c>
      <c r="D21" s="330">
        <v>9</v>
      </c>
      <c r="E21" s="399" t="s">
        <v>584</v>
      </c>
      <c r="F21" s="399" t="s">
        <v>585</v>
      </c>
      <c r="G21" s="350" t="s">
        <v>586</v>
      </c>
      <c r="H21" s="351" t="s">
        <v>601</v>
      </c>
      <c r="I21" s="426">
        <v>19</v>
      </c>
      <c r="J21" s="337">
        <v>30</v>
      </c>
      <c r="K21" s="45" t="s">
        <v>40</v>
      </c>
      <c r="L21" s="27">
        <v>44</v>
      </c>
      <c r="M21" s="27">
        <v>54</v>
      </c>
      <c r="N21" s="27">
        <f t="shared" si="0"/>
        <v>98</v>
      </c>
      <c r="O21" s="27">
        <f t="shared" si="1"/>
        <v>79</v>
      </c>
      <c r="P21" s="27">
        <v>2</v>
      </c>
      <c r="Q21" s="27"/>
      <c r="R21" s="27"/>
      <c r="S21" s="27"/>
      <c r="T21" s="27">
        <f t="shared" si="2"/>
        <v>31</v>
      </c>
      <c r="W21" s="357" t="s">
        <v>420</v>
      </c>
      <c r="X21" s="357"/>
      <c r="Y21" s="412"/>
      <c r="Z21" s="413"/>
      <c r="AA21" s="354" t="str">
        <f t="shared" si="9"/>
        <v>田中 道夫</v>
      </c>
      <c r="AB21" s="414"/>
      <c r="AC21" s="414"/>
      <c r="AD21" s="414"/>
      <c r="AE21" s="334"/>
      <c r="AF21" s="334"/>
    </row>
    <row r="22" spans="1:32" ht="17.5" customHeight="1">
      <c r="A22" s="332">
        <v>20</v>
      </c>
      <c r="B22" s="332">
        <v>1</v>
      </c>
      <c r="C22" s="29" t="s">
        <v>29</v>
      </c>
      <c r="D22" s="330">
        <v>9</v>
      </c>
      <c r="E22" s="399" t="s">
        <v>74</v>
      </c>
      <c r="F22" s="399" t="s">
        <v>198</v>
      </c>
      <c r="G22" s="350" t="s">
        <v>113</v>
      </c>
      <c r="H22" s="351" t="s">
        <v>451</v>
      </c>
      <c r="I22" s="337">
        <v>29</v>
      </c>
      <c r="J22" s="337">
        <v>23</v>
      </c>
      <c r="K22" s="48" t="s">
        <v>43</v>
      </c>
      <c r="L22" s="27">
        <v>49</v>
      </c>
      <c r="M22" s="27">
        <v>60</v>
      </c>
      <c r="N22" s="27">
        <f t="shared" si="0"/>
        <v>109</v>
      </c>
      <c r="O22" s="27">
        <f t="shared" si="1"/>
        <v>80</v>
      </c>
      <c r="P22" s="27"/>
      <c r="Q22" s="27"/>
      <c r="R22" s="27"/>
      <c r="S22" s="27"/>
      <c r="T22" s="27">
        <f t="shared" si="2"/>
        <v>24</v>
      </c>
      <c r="W22" s="348" t="s">
        <v>421</v>
      </c>
      <c r="X22" s="357"/>
      <c r="Y22" s="354" t="s">
        <v>723</v>
      </c>
      <c r="Z22" s="357" t="s">
        <v>423</v>
      </c>
      <c r="AA22" s="354" t="str">
        <f t="shared" si="9"/>
        <v>湯澤 美紀</v>
      </c>
      <c r="AB22" s="414"/>
      <c r="AC22" s="414"/>
      <c r="AD22" s="414"/>
      <c r="AE22" s="334"/>
      <c r="AF22" s="334"/>
    </row>
    <row r="23" spans="1:32" ht="17.5" customHeight="1">
      <c r="A23" s="332">
        <v>21</v>
      </c>
      <c r="B23" s="332">
        <v>1</v>
      </c>
      <c r="C23" s="29" t="s">
        <v>29</v>
      </c>
      <c r="D23" s="330">
        <v>6</v>
      </c>
      <c r="E23" s="399" t="s">
        <v>17</v>
      </c>
      <c r="F23" s="399" t="s">
        <v>493</v>
      </c>
      <c r="G23" s="351" t="s">
        <v>113</v>
      </c>
      <c r="H23" s="351" t="s">
        <v>504</v>
      </c>
      <c r="I23" s="426">
        <v>32</v>
      </c>
      <c r="J23" s="337">
        <v>3</v>
      </c>
      <c r="K23" s="45" t="s">
        <v>43</v>
      </c>
      <c r="L23" s="27">
        <v>56</v>
      </c>
      <c r="M23" s="27">
        <v>56</v>
      </c>
      <c r="N23" s="27">
        <f t="shared" si="0"/>
        <v>112</v>
      </c>
      <c r="O23" s="27">
        <f t="shared" si="1"/>
        <v>80</v>
      </c>
      <c r="P23" s="27"/>
      <c r="Q23" s="27"/>
      <c r="R23" s="27"/>
      <c r="S23" s="27"/>
      <c r="T23" s="27">
        <f t="shared" si="2"/>
        <v>4</v>
      </c>
      <c r="W23" s="357" t="s">
        <v>424</v>
      </c>
      <c r="X23" s="357"/>
      <c r="Y23" s="359"/>
      <c r="Z23" s="359"/>
      <c r="AA23" s="354" t="str">
        <f t="shared" si="9"/>
        <v>水澤 淳子</v>
      </c>
      <c r="AB23" s="414"/>
      <c r="AC23" s="414"/>
      <c r="AD23" s="414"/>
      <c r="AE23" s="334"/>
      <c r="AF23" s="334"/>
    </row>
    <row r="24" spans="1:32" ht="17.5" customHeight="1">
      <c r="A24" s="332">
        <v>22</v>
      </c>
      <c r="B24" s="332">
        <v>1</v>
      </c>
      <c r="C24" s="29" t="s">
        <v>29</v>
      </c>
      <c r="D24" s="330">
        <v>4</v>
      </c>
      <c r="E24" s="399" t="s">
        <v>266</v>
      </c>
      <c r="F24" s="399" t="s">
        <v>267</v>
      </c>
      <c r="G24" s="350" t="s">
        <v>113</v>
      </c>
      <c r="H24" s="351" t="s">
        <v>360</v>
      </c>
      <c r="I24" s="337">
        <v>16</v>
      </c>
      <c r="J24" s="337">
        <v>3</v>
      </c>
      <c r="K24" s="63" t="s">
        <v>43</v>
      </c>
      <c r="L24" s="27">
        <v>47</v>
      </c>
      <c r="M24" s="27">
        <v>50</v>
      </c>
      <c r="N24" s="27">
        <f t="shared" si="0"/>
        <v>97</v>
      </c>
      <c r="O24" s="27">
        <f t="shared" si="1"/>
        <v>81</v>
      </c>
      <c r="P24" s="27"/>
      <c r="Q24" s="27"/>
      <c r="R24" s="27" t="s">
        <v>728</v>
      </c>
      <c r="S24" s="27"/>
      <c r="T24" s="27">
        <f t="shared" si="2"/>
        <v>4</v>
      </c>
      <c r="W24" s="357" t="s">
        <v>549</v>
      </c>
      <c r="X24" s="357"/>
      <c r="Y24" s="357"/>
      <c r="Z24" s="357"/>
      <c r="AA24" s="354" t="str">
        <f t="shared" si="9"/>
        <v>蘭 鑫</v>
      </c>
      <c r="AB24" s="414"/>
      <c r="AC24" s="414"/>
      <c r="AD24" s="414"/>
      <c r="AE24" s="334"/>
      <c r="AF24" s="334"/>
    </row>
    <row r="25" spans="1:32" ht="17.5" customHeight="1">
      <c r="A25" s="332">
        <v>23</v>
      </c>
      <c r="B25" s="332">
        <v>1</v>
      </c>
      <c r="C25" s="29" t="s">
        <v>29</v>
      </c>
      <c r="D25" s="330">
        <v>7</v>
      </c>
      <c r="E25" s="399" t="s">
        <v>270</v>
      </c>
      <c r="F25" s="399" t="s">
        <v>249</v>
      </c>
      <c r="G25" s="351" t="s">
        <v>113</v>
      </c>
      <c r="H25" s="351" t="s">
        <v>168</v>
      </c>
      <c r="I25" s="426">
        <v>35</v>
      </c>
      <c r="J25" s="337">
        <v>4</v>
      </c>
      <c r="K25" s="45" t="s">
        <v>43</v>
      </c>
      <c r="L25" s="27">
        <v>58</v>
      </c>
      <c r="M25" s="27">
        <v>58</v>
      </c>
      <c r="N25" s="27">
        <f t="shared" si="0"/>
        <v>116</v>
      </c>
      <c r="O25" s="27">
        <f t="shared" si="1"/>
        <v>81</v>
      </c>
      <c r="P25" s="27"/>
      <c r="Q25" s="27"/>
      <c r="R25" s="27"/>
      <c r="S25" s="27"/>
      <c r="T25" s="27">
        <f t="shared" si="2"/>
        <v>5</v>
      </c>
      <c r="W25" s="348" t="s">
        <v>426</v>
      </c>
      <c r="X25" s="357"/>
      <c r="Y25" s="357" t="s">
        <v>427</v>
      </c>
      <c r="Z25" s="357" t="s">
        <v>87</v>
      </c>
      <c r="AA25" s="354" t="str">
        <f t="shared" si="9"/>
        <v>吉岡 裕子 Ahn</v>
      </c>
      <c r="AB25" s="362"/>
      <c r="AC25" s="414"/>
      <c r="AD25" s="414"/>
      <c r="AE25" s="334"/>
      <c r="AF25" s="334"/>
    </row>
    <row r="26" spans="1:32" ht="17.5" customHeight="1">
      <c r="A26" s="332">
        <v>24</v>
      </c>
      <c r="B26" s="332">
        <v>1</v>
      </c>
      <c r="C26" s="29" t="s">
        <v>29</v>
      </c>
      <c r="D26" s="330">
        <v>10</v>
      </c>
      <c r="E26" s="399" t="s">
        <v>18</v>
      </c>
      <c r="F26" s="399" t="s">
        <v>19</v>
      </c>
      <c r="G26" s="350" t="s">
        <v>86</v>
      </c>
      <c r="H26" s="351" t="s">
        <v>169</v>
      </c>
      <c r="I26" s="337">
        <v>35</v>
      </c>
      <c r="J26" s="337">
        <v>19</v>
      </c>
      <c r="K26" s="45" t="s">
        <v>43</v>
      </c>
      <c r="L26" s="27">
        <v>60</v>
      </c>
      <c r="M26" s="27">
        <v>56</v>
      </c>
      <c r="N26" s="27">
        <f t="shared" si="0"/>
        <v>116</v>
      </c>
      <c r="O26" s="27">
        <f t="shared" si="1"/>
        <v>81</v>
      </c>
      <c r="P26" s="27"/>
      <c r="Q26" s="27"/>
      <c r="R26" s="27"/>
      <c r="S26" s="27"/>
      <c r="T26" s="27">
        <f t="shared" si="2"/>
        <v>20</v>
      </c>
      <c r="W26" s="357" t="s">
        <v>428</v>
      </c>
      <c r="X26" s="357"/>
      <c r="Y26" s="359"/>
      <c r="Z26" s="359"/>
      <c r="AA26" s="354" t="str">
        <f t="shared" si="9"/>
        <v>須川 雅子</v>
      </c>
      <c r="AB26" s="414"/>
      <c r="AC26" s="414"/>
      <c r="AD26" s="414"/>
      <c r="AE26" s="334"/>
      <c r="AF26" s="334"/>
    </row>
    <row r="27" spans="1:32" ht="17.5" customHeight="1">
      <c r="A27" s="332">
        <v>25</v>
      </c>
      <c r="B27" s="332">
        <v>1</v>
      </c>
      <c r="C27" s="29" t="s">
        <v>29</v>
      </c>
      <c r="D27" s="330">
        <v>10</v>
      </c>
      <c r="E27" s="399" t="s">
        <v>483</v>
      </c>
      <c r="F27" s="399" t="s">
        <v>485</v>
      </c>
      <c r="G27" s="350" t="s">
        <v>114</v>
      </c>
      <c r="H27" s="351" t="s">
        <v>383</v>
      </c>
      <c r="I27" s="337">
        <v>36</v>
      </c>
      <c r="J27" s="337">
        <v>11</v>
      </c>
      <c r="K27" s="63" t="s">
        <v>40</v>
      </c>
      <c r="L27" s="27">
        <v>58</v>
      </c>
      <c r="M27" s="27">
        <v>59</v>
      </c>
      <c r="N27" s="27">
        <f t="shared" si="0"/>
        <v>117</v>
      </c>
      <c r="O27" s="27">
        <f t="shared" si="1"/>
        <v>81</v>
      </c>
      <c r="P27" s="27">
        <v>13</v>
      </c>
      <c r="Q27" s="27"/>
      <c r="R27" s="27"/>
      <c r="S27" s="27"/>
      <c r="T27" s="27">
        <f t="shared" si="2"/>
        <v>12</v>
      </c>
      <c r="W27" s="357" t="s">
        <v>550</v>
      </c>
      <c r="X27" s="357"/>
      <c r="Y27" s="357"/>
      <c r="Z27" s="357"/>
      <c r="AA27" s="354" t="str">
        <f t="shared" si="9"/>
        <v>南本 祐樹</v>
      </c>
      <c r="AB27" s="414"/>
      <c r="AC27" s="414"/>
      <c r="AD27" s="414"/>
      <c r="AE27" s="334"/>
      <c r="AF27" s="334"/>
    </row>
    <row r="28" spans="1:32" ht="17.5" customHeight="1">
      <c r="A28" s="332">
        <v>26</v>
      </c>
      <c r="B28" s="332">
        <v>1</v>
      </c>
      <c r="C28" s="29" t="s">
        <v>29</v>
      </c>
      <c r="D28" s="330">
        <v>7</v>
      </c>
      <c r="E28" s="399" t="s">
        <v>268</v>
      </c>
      <c r="F28" s="399" t="s">
        <v>269</v>
      </c>
      <c r="G28" s="350" t="s">
        <v>217</v>
      </c>
      <c r="H28" s="351" t="s">
        <v>226</v>
      </c>
      <c r="I28" s="337">
        <v>11</v>
      </c>
      <c r="J28" s="337">
        <v>25</v>
      </c>
      <c r="K28" s="60" t="s">
        <v>40</v>
      </c>
      <c r="L28" s="27">
        <v>46</v>
      </c>
      <c r="M28" s="27">
        <v>47</v>
      </c>
      <c r="N28" s="27">
        <f t="shared" si="0"/>
        <v>93</v>
      </c>
      <c r="O28" s="27">
        <f t="shared" si="1"/>
        <v>82</v>
      </c>
      <c r="P28" s="27"/>
      <c r="Q28" s="27"/>
      <c r="R28" s="27"/>
      <c r="S28" s="27"/>
      <c r="T28" s="27">
        <f t="shared" si="2"/>
        <v>26</v>
      </c>
      <c r="W28" s="357" t="s">
        <v>431</v>
      </c>
      <c r="X28" s="357"/>
      <c r="Y28" s="357"/>
      <c r="Z28" s="357"/>
      <c r="AA28" s="354" t="str">
        <f t="shared" si="9"/>
        <v>比留間 雅人</v>
      </c>
      <c r="AB28" s="414"/>
      <c r="AC28" s="414"/>
      <c r="AD28" s="414"/>
      <c r="AE28" s="334"/>
      <c r="AF28" s="334"/>
    </row>
    <row r="29" spans="1:32" ht="17.5" customHeight="1">
      <c r="A29" s="332">
        <v>27</v>
      </c>
      <c r="B29" s="332">
        <v>1</v>
      </c>
      <c r="C29" s="29" t="s">
        <v>29</v>
      </c>
      <c r="D29" s="330">
        <v>3</v>
      </c>
      <c r="E29" s="399" t="s">
        <v>4</v>
      </c>
      <c r="F29" s="399" t="s">
        <v>5</v>
      </c>
      <c r="G29" s="351" t="s">
        <v>113</v>
      </c>
      <c r="H29" s="351" t="s">
        <v>161</v>
      </c>
      <c r="I29" s="426">
        <v>25</v>
      </c>
      <c r="J29" s="337">
        <v>4</v>
      </c>
      <c r="K29" s="45" t="s">
        <v>43</v>
      </c>
      <c r="L29" s="27">
        <v>54</v>
      </c>
      <c r="M29" s="27">
        <v>53</v>
      </c>
      <c r="N29" s="27">
        <f t="shared" si="0"/>
        <v>107</v>
      </c>
      <c r="O29" s="27">
        <f t="shared" si="1"/>
        <v>82</v>
      </c>
      <c r="P29" s="27"/>
      <c r="Q29" s="27"/>
      <c r="R29" s="27"/>
      <c r="S29" s="27"/>
      <c r="T29" s="27">
        <f t="shared" si="2"/>
        <v>5</v>
      </c>
      <c r="W29" s="357" t="s">
        <v>432</v>
      </c>
      <c r="X29" s="357"/>
      <c r="Y29" s="360"/>
      <c r="Z29" s="360"/>
      <c r="AA29" s="354" t="str">
        <f t="shared" si="9"/>
        <v>Candy 長井</v>
      </c>
      <c r="AB29" s="414"/>
      <c r="AC29" s="414"/>
      <c r="AD29" s="414"/>
      <c r="AE29" s="361"/>
      <c r="AF29" s="334"/>
    </row>
    <row r="30" spans="1:32" ht="17.5" customHeight="1">
      <c r="A30" s="332">
        <v>28</v>
      </c>
      <c r="B30" s="332">
        <v>1</v>
      </c>
      <c r="C30" s="29" t="s">
        <v>29</v>
      </c>
      <c r="D30" s="330">
        <v>6</v>
      </c>
      <c r="E30" s="399" t="s">
        <v>490</v>
      </c>
      <c r="F30" s="399" t="s">
        <v>491</v>
      </c>
      <c r="G30" s="350" t="s">
        <v>492</v>
      </c>
      <c r="H30" s="351" t="s">
        <v>502</v>
      </c>
      <c r="I30" s="337">
        <v>20</v>
      </c>
      <c r="J30" s="337">
        <v>24</v>
      </c>
      <c r="K30" s="63" t="s">
        <v>40</v>
      </c>
      <c r="L30" s="27">
        <v>53</v>
      </c>
      <c r="M30" s="27">
        <v>50</v>
      </c>
      <c r="N30" s="27">
        <f t="shared" si="0"/>
        <v>103</v>
      </c>
      <c r="O30" s="27">
        <f t="shared" si="1"/>
        <v>83</v>
      </c>
      <c r="P30" s="27"/>
      <c r="Q30" s="27"/>
      <c r="R30" s="27"/>
      <c r="S30" s="27"/>
      <c r="T30" s="27">
        <f t="shared" si="2"/>
        <v>25</v>
      </c>
      <c r="W30" s="357" t="s">
        <v>433</v>
      </c>
      <c r="X30" s="357"/>
      <c r="Y30" s="357"/>
      <c r="Z30" s="357"/>
      <c r="AA30" s="354" t="str">
        <f t="shared" si="9"/>
        <v>有田 靖</v>
      </c>
      <c r="AB30" s="414"/>
      <c r="AC30" s="414"/>
      <c r="AD30" s="414"/>
      <c r="AE30" s="361"/>
      <c r="AF30" s="361"/>
    </row>
    <row r="31" spans="1:32" ht="17.5" customHeight="1">
      <c r="A31" s="332">
        <v>29</v>
      </c>
      <c r="B31" s="332">
        <v>1</v>
      </c>
      <c r="C31" s="29" t="s">
        <v>29</v>
      </c>
      <c r="D31" s="330">
        <v>4</v>
      </c>
      <c r="E31" s="399" t="s">
        <v>694</v>
      </c>
      <c r="F31" s="399" t="s">
        <v>695</v>
      </c>
      <c r="G31" s="350" t="s">
        <v>696</v>
      </c>
      <c r="H31" s="351" t="s">
        <v>724</v>
      </c>
      <c r="I31" s="337">
        <v>36</v>
      </c>
      <c r="J31" s="337">
        <v>0</v>
      </c>
      <c r="K31" s="45" t="s">
        <v>40</v>
      </c>
      <c r="L31" s="27">
        <v>58</v>
      </c>
      <c r="M31" s="27">
        <v>61</v>
      </c>
      <c r="N31" s="27">
        <f t="shared" si="0"/>
        <v>119</v>
      </c>
      <c r="O31" s="27">
        <f t="shared" si="1"/>
        <v>83</v>
      </c>
      <c r="P31" s="27"/>
      <c r="Q31" s="27"/>
      <c r="R31" s="27"/>
      <c r="S31" s="27"/>
      <c r="T31" s="27">
        <f t="shared" si="2"/>
        <v>1</v>
      </c>
      <c r="W31" s="357" t="s">
        <v>434</v>
      </c>
      <c r="X31" s="357"/>
      <c r="Y31" s="357" t="s">
        <v>430</v>
      </c>
      <c r="Z31" s="357" t="s">
        <v>90</v>
      </c>
      <c r="AA31" s="354" t="str">
        <f t="shared" si="9"/>
        <v>レイ アンソニー</v>
      </c>
      <c r="AB31" s="414"/>
      <c r="AC31" s="414"/>
      <c r="AD31" s="414"/>
      <c r="AE31" s="362"/>
      <c r="AF31" s="362"/>
    </row>
    <row r="32" spans="1:32" ht="17.5" customHeight="1">
      <c r="A32" s="332">
        <v>30</v>
      </c>
      <c r="B32" s="332">
        <v>1</v>
      </c>
      <c r="C32" s="29" t="s">
        <v>29</v>
      </c>
      <c r="D32" s="330">
        <v>11</v>
      </c>
      <c r="E32" s="399" t="s">
        <v>494</v>
      </c>
      <c r="F32" s="399" t="s">
        <v>495</v>
      </c>
      <c r="G32" s="350" t="s">
        <v>113</v>
      </c>
      <c r="H32" s="351" t="s">
        <v>509</v>
      </c>
      <c r="I32" s="337">
        <v>24</v>
      </c>
      <c r="J32" s="337">
        <v>7</v>
      </c>
      <c r="K32" s="45" t="s">
        <v>85</v>
      </c>
      <c r="L32" s="27">
        <v>56</v>
      </c>
      <c r="M32" s="27">
        <v>53</v>
      </c>
      <c r="N32" s="27">
        <f t="shared" si="0"/>
        <v>109</v>
      </c>
      <c r="O32" s="27">
        <f t="shared" si="1"/>
        <v>85</v>
      </c>
      <c r="P32" s="27"/>
      <c r="Q32" s="27"/>
      <c r="R32" s="27"/>
      <c r="S32" s="32"/>
      <c r="T32" s="27">
        <f t="shared" si="2"/>
        <v>8</v>
      </c>
      <c r="W32" s="348" t="s">
        <v>435</v>
      </c>
      <c r="X32" s="355"/>
      <c r="Y32" s="359"/>
      <c r="Z32" s="357"/>
      <c r="AA32" s="354" t="str">
        <f t="shared" si="9"/>
        <v>山並 正憲</v>
      </c>
      <c r="AC32" s="414"/>
      <c r="AD32" s="414"/>
    </row>
    <row r="33" spans="1:30" ht="17.5" customHeight="1">
      <c r="A33" s="332">
        <v>31</v>
      </c>
      <c r="B33" s="332">
        <v>1</v>
      </c>
      <c r="C33" s="29" t="s">
        <v>29</v>
      </c>
      <c r="D33" s="330">
        <v>7</v>
      </c>
      <c r="E33" s="399" t="s">
        <v>173</v>
      </c>
      <c r="F33" s="399" t="s">
        <v>174</v>
      </c>
      <c r="G33" s="350" t="s">
        <v>221</v>
      </c>
      <c r="H33" s="351" t="s">
        <v>231</v>
      </c>
      <c r="I33" s="337">
        <v>22</v>
      </c>
      <c r="J33" s="337">
        <v>28</v>
      </c>
      <c r="K33" s="60" t="s">
        <v>40</v>
      </c>
      <c r="L33" s="27">
        <v>55</v>
      </c>
      <c r="M33" s="27">
        <v>53</v>
      </c>
      <c r="N33" s="27">
        <f t="shared" si="0"/>
        <v>108</v>
      </c>
      <c r="O33" s="27">
        <f t="shared" si="1"/>
        <v>86</v>
      </c>
      <c r="P33" s="27"/>
      <c r="Q33" s="27"/>
      <c r="R33" s="27"/>
      <c r="S33" s="27"/>
      <c r="T33" s="27">
        <f t="shared" si="2"/>
        <v>29</v>
      </c>
      <c r="W33" s="374" t="s">
        <v>436</v>
      </c>
      <c r="X33" s="375"/>
      <c r="Y33" s="376"/>
      <c r="Z33" s="377"/>
      <c r="AA33" s="354" t="str">
        <f t="shared" si="9"/>
        <v>中本 大志朗</v>
      </c>
      <c r="AC33" s="414"/>
      <c r="AD33" s="414"/>
    </row>
    <row r="34" spans="1:30" ht="16" customHeight="1">
      <c r="A34" s="332">
        <v>32</v>
      </c>
      <c r="B34" s="332">
        <v>1</v>
      </c>
      <c r="C34" s="29" t="s">
        <v>29</v>
      </c>
      <c r="D34" s="330">
        <v>9</v>
      </c>
      <c r="E34" s="399" t="s">
        <v>119</v>
      </c>
      <c r="F34" s="399" t="s">
        <v>120</v>
      </c>
      <c r="G34" s="350" t="s">
        <v>118</v>
      </c>
      <c r="H34" s="351" t="s">
        <v>171</v>
      </c>
      <c r="I34" s="412">
        <v>33</v>
      </c>
      <c r="J34" s="337">
        <v>18</v>
      </c>
      <c r="K34" s="45" t="s">
        <v>40</v>
      </c>
      <c r="L34" s="27">
        <v>60</v>
      </c>
      <c r="M34" s="27">
        <v>59</v>
      </c>
      <c r="N34" s="27">
        <f t="shared" si="0"/>
        <v>119</v>
      </c>
      <c r="O34" s="27">
        <f t="shared" si="1"/>
        <v>86</v>
      </c>
      <c r="P34" s="27"/>
      <c r="Q34" s="27"/>
      <c r="R34" s="27"/>
      <c r="S34" s="27"/>
      <c r="T34" s="27">
        <f t="shared" si="2"/>
        <v>19</v>
      </c>
      <c r="W34" s="374" t="s">
        <v>576</v>
      </c>
      <c r="X34" s="355"/>
      <c r="Y34" s="363"/>
      <c r="Z34" s="363"/>
      <c r="AA34" s="354" t="str">
        <f t="shared" si="9"/>
        <v>坂井 達弥</v>
      </c>
      <c r="AC34" s="414"/>
      <c r="AD34" s="414"/>
    </row>
    <row r="35" spans="1:30" ht="16" customHeight="1">
      <c r="A35" s="332">
        <v>33</v>
      </c>
      <c r="B35" s="332">
        <v>1</v>
      </c>
      <c r="C35" s="29" t="s">
        <v>29</v>
      </c>
      <c r="D35" s="330">
        <v>3</v>
      </c>
      <c r="E35" s="399" t="s">
        <v>71</v>
      </c>
      <c r="F35" s="399" t="s">
        <v>72</v>
      </c>
      <c r="G35" s="350" t="s">
        <v>63</v>
      </c>
      <c r="H35" s="351" t="s">
        <v>163</v>
      </c>
      <c r="I35" s="412">
        <v>17</v>
      </c>
      <c r="J35" s="337">
        <v>26</v>
      </c>
      <c r="K35" s="48" t="s">
        <v>40</v>
      </c>
      <c r="L35" s="27">
        <v>50</v>
      </c>
      <c r="M35" s="27">
        <v>55</v>
      </c>
      <c r="N35" s="27">
        <f t="shared" si="0"/>
        <v>105</v>
      </c>
      <c r="O35" s="27">
        <f t="shared" si="1"/>
        <v>88</v>
      </c>
      <c r="P35" s="27"/>
      <c r="Q35" s="27"/>
      <c r="R35" s="27"/>
      <c r="S35" s="27"/>
      <c r="T35" s="27">
        <f t="shared" si="2"/>
        <v>27</v>
      </c>
      <c r="W35" s="374" t="s">
        <v>577</v>
      </c>
      <c r="X35" s="355"/>
      <c r="Y35" s="357"/>
      <c r="Z35" s="357"/>
      <c r="AA35" s="354" t="str">
        <f t="shared" si="9"/>
        <v>森 成高</v>
      </c>
    </row>
    <row r="36" spans="1:30" ht="16" customHeight="1">
      <c r="A36" s="332">
        <v>34</v>
      </c>
      <c r="B36" s="332">
        <v>1</v>
      </c>
      <c r="C36" s="29" t="s">
        <v>29</v>
      </c>
      <c r="D36" s="330">
        <v>5</v>
      </c>
      <c r="E36" s="399" t="s">
        <v>17</v>
      </c>
      <c r="F36" s="399" t="s">
        <v>122</v>
      </c>
      <c r="G36" s="350" t="s">
        <v>123</v>
      </c>
      <c r="H36" s="351" t="s">
        <v>93</v>
      </c>
      <c r="I36" s="412">
        <v>8</v>
      </c>
      <c r="J36" s="337">
        <v>14</v>
      </c>
      <c r="K36" s="48" t="s">
        <v>40</v>
      </c>
      <c r="L36" s="27">
        <v>46</v>
      </c>
      <c r="M36" s="27">
        <v>52</v>
      </c>
      <c r="N36" s="27">
        <f t="shared" si="0"/>
        <v>98</v>
      </c>
      <c r="O36" s="27">
        <f t="shared" si="1"/>
        <v>90</v>
      </c>
      <c r="P36" s="27">
        <v>5</v>
      </c>
      <c r="Q36" s="27">
        <v>14</v>
      </c>
      <c r="R36" s="27"/>
      <c r="S36" s="27"/>
      <c r="T36" s="27">
        <f t="shared" si="2"/>
        <v>15</v>
      </c>
      <c r="W36" s="374" t="s">
        <v>633</v>
      </c>
      <c r="X36" s="355"/>
      <c r="Y36" s="357"/>
      <c r="Z36" s="357"/>
      <c r="AA36" s="354" t="str">
        <f t="shared" si="9"/>
        <v>水澤 秀光</v>
      </c>
    </row>
    <row r="37" spans="1:30" ht="16" customHeight="1">
      <c r="A37" s="332">
        <v>35</v>
      </c>
      <c r="B37" s="332">
        <v>1</v>
      </c>
      <c r="C37" s="29" t="s">
        <v>29</v>
      </c>
      <c r="D37" s="330">
        <v>2</v>
      </c>
      <c r="E37" s="399" t="s">
        <v>531</v>
      </c>
      <c r="F37" s="399" t="s">
        <v>532</v>
      </c>
      <c r="G37" s="350" t="s">
        <v>533</v>
      </c>
      <c r="H37" s="351" t="s">
        <v>547</v>
      </c>
      <c r="I37" s="412">
        <v>18</v>
      </c>
      <c r="J37" s="337">
        <v>1</v>
      </c>
      <c r="K37" s="48" t="s">
        <v>40</v>
      </c>
      <c r="L37" s="27">
        <v>56</v>
      </c>
      <c r="M37" s="27">
        <v>52</v>
      </c>
      <c r="N37" s="27">
        <f t="shared" si="0"/>
        <v>108</v>
      </c>
      <c r="O37" s="27">
        <f t="shared" si="1"/>
        <v>90</v>
      </c>
      <c r="P37" s="27"/>
      <c r="Q37" s="27"/>
      <c r="R37" s="27"/>
      <c r="S37" s="27"/>
      <c r="T37" s="27">
        <f t="shared" si="2"/>
        <v>2</v>
      </c>
      <c r="W37" s="374" t="s">
        <v>634</v>
      </c>
      <c r="X37" s="355"/>
      <c r="Y37" s="458"/>
      <c r="Z37" s="458"/>
      <c r="AA37" s="354" t="str">
        <f t="shared" si="9"/>
        <v>清水 淳博</v>
      </c>
    </row>
    <row r="38" spans="1:30" ht="16" customHeight="1">
      <c r="A38" s="332">
        <v>36</v>
      </c>
      <c r="B38" s="332">
        <v>1</v>
      </c>
      <c r="C38" s="29" t="s">
        <v>29</v>
      </c>
      <c r="D38" s="330">
        <v>3</v>
      </c>
      <c r="E38" s="399" t="s">
        <v>366</v>
      </c>
      <c r="F38" s="399" t="s">
        <v>367</v>
      </c>
      <c r="G38" s="351" t="s">
        <v>113</v>
      </c>
      <c r="H38" s="351" t="s">
        <v>456</v>
      </c>
      <c r="I38" s="417">
        <v>23</v>
      </c>
      <c r="J38" s="337">
        <v>1</v>
      </c>
      <c r="K38" s="45" t="s">
        <v>40</v>
      </c>
      <c r="L38" s="27">
        <v>58</v>
      </c>
      <c r="M38" s="27">
        <v>55</v>
      </c>
      <c r="N38" s="27">
        <f t="shared" si="0"/>
        <v>113</v>
      </c>
      <c r="O38" s="27">
        <f t="shared" si="1"/>
        <v>90</v>
      </c>
      <c r="P38" s="33"/>
      <c r="Q38" s="27"/>
      <c r="R38" s="27"/>
      <c r="S38" s="27"/>
      <c r="T38" s="27">
        <f t="shared" si="2"/>
        <v>2</v>
      </c>
      <c r="W38" s="374" t="s">
        <v>635</v>
      </c>
      <c r="X38" s="355"/>
      <c r="Y38" s="357" t="s">
        <v>720</v>
      </c>
      <c r="Z38" s="357" t="s">
        <v>719</v>
      </c>
      <c r="AA38" s="354" t="str">
        <f t="shared" si="9"/>
        <v>小島 昌彦</v>
      </c>
    </row>
    <row r="39" spans="1:30" ht="15.5" customHeight="1">
      <c r="A39" s="332">
        <v>37</v>
      </c>
      <c r="B39" s="332">
        <v>1</v>
      </c>
      <c r="C39" s="29" t="s">
        <v>29</v>
      </c>
      <c r="D39" s="330">
        <v>8</v>
      </c>
      <c r="E39" s="399" t="s">
        <v>516</v>
      </c>
      <c r="F39" s="399" t="s">
        <v>517</v>
      </c>
      <c r="G39" s="350" t="s">
        <v>113</v>
      </c>
      <c r="H39" s="351" t="s">
        <v>522</v>
      </c>
      <c r="I39" s="412">
        <v>28</v>
      </c>
      <c r="J39" s="337">
        <v>2</v>
      </c>
      <c r="K39" s="45" t="s">
        <v>40</v>
      </c>
      <c r="L39" s="27">
        <v>57</v>
      </c>
      <c r="M39" s="27">
        <v>61</v>
      </c>
      <c r="N39" s="27">
        <f t="shared" si="0"/>
        <v>118</v>
      </c>
      <c r="O39" s="27">
        <f t="shared" si="1"/>
        <v>90</v>
      </c>
      <c r="P39" s="27"/>
      <c r="Q39" s="27"/>
      <c r="R39" s="27"/>
      <c r="S39" s="27"/>
      <c r="T39" s="27">
        <f t="shared" si="2"/>
        <v>3</v>
      </c>
      <c r="W39" s="374" t="s">
        <v>636</v>
      </c>
      <c r="X39" s="355"/>
      <c r="Y39" s="357"/>
      <c r="Z39" s="357"/>
      <c r="AA39" s="354" t="str">
        <f t="shared" si="9"/>
        <v>糸山 孝彦</v>
      </c>
    </row>
    <row r="40" spans="1:30" ht="15.5" customHeight="1">
      <c r="A40" s="332">
        <v>38</v>
      </c>
      <c r="B40" s="332">
        <v>1</v>
      </c>
      <c r="C40" s="29" t="s">
        <v>29</v>
      </c>
      <c r="D40" s="330">
        <v>2</v>
      </c>
      <c r="E40" s="399" t="s">
        <v>69</v>
      </c>
      <c r="F40" s="399" t="s">
        <v>198</v>
      </c>
      <c r="G40" s="350" t="s">
        <v>254</v>
      </c>
      <c r="H40" s="351" t="s">
        <v>353</v>
      </c>
      <c r="I40" s="412">
        <v>36</v>
      </c>
      <c r="J40" s="337">
        <v>1</v>
      </c>
      <c r="K40" s="48" t="s">
        <v>43</v>
      </c>
      <c r="L40" s="27">
        <v>67</v>
      </c>
      <c r="M40" s="27">
        <v>60</v>
      </c>
      <c r="N40" s="27">
        <f t="shared" si="0"/>
        <v>127</v>
      </c>
      <c r="O40" s="27">
        <f t="shared" si="1"/>
        <v>91</v>
      </c>
      <c r="P40" s="27"/>
      <c r="Q40" s="27"/>
      <c r="R40" s="27"/>
      <c r="S40" s="27"/>
      <c r="T40" s="27">
        <f t="shared" si="2"/>
        <v>2</v>
      </c>
      <c r="U40" s="27">
        <v>36</v>
      </c>
      <c r="W40" s="374" t="s">
        <v>637</v>
      </c>
      <c r="X40" s="355"/>
      <c r="Y40" s="357"/>
      <c r="Z40" s="357"/>
      <c r="AA40" s="354" t="str">
        <f t="shared" si="9"/>
        <v>矢尾板 Miki</v>
      </c>
    </row>
    <row r="41" spans="1:30" ht="15.5" customHeight="1">
      <c r="A41" s="332">
        <v>39</v>
      </c>
      <c r="B41" s="332">
        <v>1</v>
      </c>
      <c r="C41" s="29" t="s">
        <v>29</v>
      </c>
      <c r="D41" s="330">
        <v>11</v>
      </c>
      <c r="E41" s="399" t="s">
        <v>91</v>
      </c>
      <c r="F41" s="399" t="s">
        <v>92</v>
      </c>
      <c r="G41" s="350" t="s">
        <v>113</v>
      </c>
      <c r="H41" s="351" t="s">
        <v>230</v>
      </c>
      <c r="I41" s="412">
        <v>23</v>
      </c>
      <c r="J41" s="337">
        <v>3</v>
      </c>
      <c r="K41" s="45" t="s">
        <v>85</v>
      </c>
      <c r="L41" s="27">
        <v>54</v>
      </c>
      <c r="M41" s="27">
        <v>62</v>
      </c>
      <c r="N41" s="27">
        <f t="shared" si="0"/>
        <v>116</v>
      </c>
      <c r="O41" s="27">
        <f t="shared" si="1"/>
        <v>93</v>
      </c>
      <c r="P41" s="27"/>
      <c r="Q41" s="27"/>
      <c r="R41" s="27"/>
      <c r="S41" s="27"/>
      <c r="T41" s="27">
        <f t="shared" si="2"/>
        <v>4</v>
      </c>
      <c r="U41" s="33">
        <f>I41+2</f>
        <v>25</v>
      </c>
      <c r="W41" s="374" t="s">
        <v>638</v>
      </c>
      <c r="X41" s="355"/>
      <c r="Y41" s="357"/>
      <c r="Z41" s="357"/>
      <c r="AA41" s="354" t="str">
        <f t="shared" si="9"/>
        <v>桑田 晃</v>
      </c>
    </row>
    <row r="42" spans="1:30" ht="15.5" customHeight="1">
      <c r="A42" s="332">
        <v>40</v>
      </c>
      <c r="B42" s="332">
        <v>1</v>
      </c>
      <c r="C42" s="29" t="s">
        <v>29</v>
      </c>
      <c r="D42" s="330">
        <v>6</v>
      </c>
      <c r="E42" s="399" t="s">
        <v>698</v>
      </c>
      <c r="F42" s="399" t="s">
        <v>23</v>
      </c>
      <c r="G42" s="350" t="s">
        <v>114</v>
      </c>
      <c r="H42" s="351" t="s">
        <v>725</v>
      </c>
      <c r="I42" s="412" t="s">
        <v>45</v>
      </c>
      <c r="J42" s="337">
        <v>0</v>
      </c>
      <c r="K42" s="45" t="s">
        <v>40</v>
      </c>
      <c r="L42" s="27">
        <v>50</v>
      </c>
      <c r="M42" s="27">
        <v>51</v>
      </c>
      <c r="N42" s="27">
        <f t="shared" si="0"/>
        <v>101</v>
      </c>
      <c r="O42" s="27" t="s">
        <v>718</v>
      </c>
      <c r="P42" s="27"/>
      <c r="Q42" s="27"/>
      <c r="R42" s="27"/>
      <c r="S42" s="27"/>
      <c r="T42" s="27">
        <f t="shared" si="2"/>
        <v>1</v>
      </c>
      <c r="W42" s="374"/>
      <c r="X42" s="355"/>
      <c r="Y42" s="357"/>
      <c r="Z42" s="357"/>
      <c r="AA42" s="354" t="str">
        <f t="shared" si="9"/>
        <v>松本 暁夫</v>
      </c>
      <c r="AB42" s="3" t="s">
        <v>731</v>
      </c>
    </row>
    <row r="43" spans="1:30" ht="20.5" customHeight="1">
      <c r="A43" s="336"/>
      <c r="B43" s="336"/>
      <c r="W43" s="427"/>
      <c r="X43" s="428"/>
      <c r="Y43" s="429"/>
      <c r="Z43" s="429"/>
      <c r="AA43" s="430"/>
    </row>
    <row r="44" spans="1:30" ht="37" customHeight="1">
      <c r="A44" s="336"/>
      <c r="D44" s="27" t="s">
        <v>28</v>
      </c>
      <c r="E44" s="398" t="s">
        <v>480</v>
      </c>
      <c r="F44" s="398" t="s">
        <v>481</v>
      </c>
      <c r="G44" s="28" t="s">
        <v>12</v>
      </c>
      <c r="H44" s="30" t="s">
        <v>379</v>
      </c>
      <c r="I44" s="28" t="s">
        <v>59</v>
      </c>
      <c r="J44" s="381"/>
      <c r="K44" s="34" t="s">
        <v>24</v>
      </c>
      <c r="L44" s="28" t="s">
        <v>13</v>
      </c>
      <c r="M44" s="28" t="s">
        <v>14</v>
      </c>
      <c r="N44" s="28" t="s">
        <v>15</v>
      </c>
      <c r="O44" s="381" t="s">
        <v>16</v>
      </c>
      <c r="P44" s="384" t="s">
        <v>36</v>
      </c>
      <c r="Q44" s="41" t="s">
        <v>31</v>
      </c>
      <c r="R44" s="41" t="s">
        <v>32</v>
      </c>
      <c r="S44" s="31" t="s">
        <v>381</v>
      </c>
      <c r="W44" s="357"/>
      <c r="X44" s="355"/>
      <c r="Y44" s="363"/>
      <c r="Z44" s="363"/>
      <c r="AA44" s="354"/>
    </row>
    <row r="45" spans="1:30" ht="18" customHeight="1">
      <c r="A45" s="336"/>
      <c r="D45" s="63">
        <v>1</v>
      </c>
      <c r="E45" s="399" t="s">
        <v>534</v>
      </c>
      <c r="F45" s="399" t="s">
        <v>535</v>
      </c>
      <c r="G45" s="351" t="s">
        <v>536</v>
      </c>
      <c r="H45" s="351" t="str">
        <f>_xlfn.XLOOKUP(E45&amp;" "&amp;F45,'2024年間集計'!$B$4:$B$77,'2024年間集計'!$D$4:$D$77,0)</f>
        <v>高橋 紀子</v>
      </c>
      <c r="I45" s="63" t="s">
        <v>73</v>
      </c>
      <c r="J45" s="382"/>
      <c r="K45" s="48" t="s">
        <v>43</v>
      </c>
      <c r="L45" s="27">
        <v>61</v>
      </c>
      <c r="M45" s="27">
        <v>55</v>
      </c>
      <c r="N45" s="27">
        <f>L45+M45</f>
        <v>116</v>
      </c>
      <c r="O45" s="385"/>
      <c r="P45" s="385"/>
      <c r="Q45" s="27"/>
      <c r="R45" s="27" t="s">
        <v>729</v>
      </c>
      <c r="S45" s="418" t="s">
        <v>727</v>
      </c>
      <c r="W45" s="357" t="s">
        <v>442</v>
      </c>
      <c r="X45" s="355">
        <v>20</v>
      </c>
      <c r="Y45" s="357"/>
      <c r="Z45" s="357"/>
      <c r="AA45" s="354" t="s">
        <v>353</v>
      </c>
      <c r="AB45" s="4"/>
      <c r="AC45" s="4"/>
      <c r="AD45" s="4"/>
    </row>
    <row r="46" spans="1:30" ht="18" customHeight="1">
      <c r="A46" s="336"/>
      <c r="D46" s="63">
        <v>3</v>
      </c>
      <c r="E46" s="399" t="s">
        <v>699</v>
      </c>
      <c r="F46" s="399" t="s">
        <v>700</v>
      </c>
      <c r="G46" s="351" t="s">
        <v>701</v>
      </c>
      <c r="H46" s="351" t="s">
        <v>705</v>
      </c>
      <c r="I46" s="63" t="s">
        <v>73</v>
      </c>
      <c r="J46" s="382"/>
      <c r="K46" s="48" t="s">
        <v>40</v>
      </c>
      <c r="L46" s="27">
        <v>60</v>
      </c>
      <c r="M46" s="27">
        <v>60</v>
      </c>
      <c r="N46" s="27">
        <f t="shared" ref="N46:N47" si="10">L46+M46</f>
        <v>120</v>
      </c>
      <c r="O46" s="385"/>
      <c r="P46" s="385"/>
      <c r="Q46" s="27"/>
      <c r="R46" s="27"/>
      <c r="S46" s="27"/>
      <c r="W46" s="357" t="s">
        <v>443</v>
      </c>
      <c r="X46" s="355">
        <v>20</v>
      </c>
      <c r="Y46" s="363"/>
      <c r="Z46" s="363"/>
      <c r="AA46" s="354" t="s">
        <v>165</v>
      </c>
      <c r="AB46" s="27">
        <v>39</v>
      </c>
      <c r="AC46" s="27">
        <v>38</v>
      </c>
      <c r="AD46" s="27">
        <f>AB46+AC46</f>
        <v>77</v>
      </c>
    </row>
    <row r="47" spans="1:30" ht="18" customHeight="1">
      <c r="D47" s="63">
        <v>5</v>
      </c>
      <c r="E47" s="399" t="s">
        <v>703</v>
      </c>
      <c r="F47" s="399" t="s">
        <v>702</v>
      </c>
      <c r="G47" s="351" t="s">
        <v>113</v>
      </c>
      <c r="H47" s="351" t="s">
        <v>726</v>
      </c>
      <c r="I47" s="63" t="s">
        <v>73</v>
      </c>
      <c r="J47" s="382"/>
      <c r="K47" s="48" t="s">
        <v>43</v>
      </c>
      <c r="L47" s="27">
        <v>59</v>
      </c>
      <c r="M47" s="27">
        <v>62</v>
      </c>
      <c r="N47" s="27">
        <f t="shared" si="10"/>
        <v>121</v>
      </c>
      <c r="O47" s="385"/>
      <c r="P47" s="385"/>
      <c r="Q47" s="27"/>
      <c r="R47" s="27"/>
      <c r="S47" s="27"/>
      <c r="W47" s="357" t="s">
        <v>444</v>
      </c>
      <c r="X47" s="357"/>
      <c r="Y47" s="357" t="s">
        <v>445</v>
      </c>
      <c r="Z47" s="357" t="s">
        <v>88</v>
      </c>
      <c r="AA47" s="354" t="s">
        <v>544</v>
      </c>
      <c r="AB47" s="27">
        <v>61</v>
      </c>
      <c r="AC47" s="27">
        <v>55</v>
      </c>
      <c r="AD47" s="27">
        <f>AB47+AC47</f>
        <v>116</v>
      </c>
    </row>
    <row r="48" spans="1:30" ht="18" customHeight="1">
      <c r="A48" s="336"/>
      <c r="O48" s="339"/>
    </row>
    <row r="49" spans="1:32" ht="18" customHeight="1">
      <c r="A49" s="336"/>
    </row>
    <row r="50" spans="1:32" ht="18" customHeight="1">
      <c r="O50" s="339"/>
    </row>
    <row r="51" spans="1:32" s="3" customFormat="1" ht="18" customHeight="1">
      <c r="C51" s="8"/>
      <c r="D51" s="4"/>
      <c r="G51" s="4"/>
      <c r="K51" s="25"/>
      <c r="O51" s="339"/>
      <c r="V51" s="4"/>
      <c r="W51" s="4"/>
      <c r="X51" s="4"/>
      <c r="Y51" s="4"/>
      <c r="Z51" s="4"/>
      <c r="AA51" s="4"/>
      <c r="AE51" s="4"/>
      <c r="AF51" s="4"/>
    </row>
    <row r="52" spans="1:32" s="3" customFormat="1" ht="18" customHeight="1">
      <c r="C52" s="8"/>
      <c r="D52" s="4"/>
      <c r="G52" s="4"/>
      <c r="K52" s="25"/>
      <c r="O52" s="339"/>
      <c r="V52" s="4"/>
      <c r="W52" s="4"/>
      <c r="X52" s="4"/>
      <c r="Y52" s="4"/>
      <c r="Z52" s="4"/>
      <c r="AA52" s="4"/>
      <c r="AE52" s="4"/>
      <c r="AF52" s="4"/>
    </row>
    <row r="53" spans="1:32" s="3" customFormat="1">
      <c r="C53" s="8"/>
      <c r="D53" s="4"/>
      <c r="G53" s="4"/>
      <c r="K53" s="25"/>
      <c r="O53" s="339"/>
      <c r="V53" s="4"/>
      <c r="W53" s="4"/>
      <c r="X53" s="4"/>
      <c r="Y53" s="4"/>
      <c r="Z53" s="4"/>
      <c r="AA53" s="4"/>
      <c r="AE53" s="4"/>
      <c r="AF53" s="4"/>
    </row>
    <row r="54" spans="1:32">
      <c r="O54" s="339"/>
    </row>
    <row r="55" spans="1:32" s="3" customFormat="1">
      <c r="C55" s="8"/>
      <c r="D55" s="4"/>
      <c r="G55" s="4"/>
      <c r="K55" s="25"/>
      <c r="O55" s="339"/>
      <c r="V55" s="4"/>
      <c r="W55" s="4"/>
      <c r="X55" s="4"/>
      <c r="Y55" s="4"/>
      <c r="Z55" s="4"/>
      <c r="AA55" s="4"/>
      <c r="AE55" s="4"/>
      <c r="AF55" s="4"/>
    </row>
    <row r="56" spans="1:32" s="3" customFormat="1">
      <c r="C56" s="8"/>
      <c r="D56" s="4"/>
      <c r="G56" s="4"/>
      <c r="K56" s="25"/>
      <c r="O56" s="339"/>
      <c r="V56" s="4"/>
      <c r="W56" s="4"/>
      <c r="X56" s="4"/>
      <c r="Y56" s="4"/>
      <c r="Z56" s="4"/>
      <c r="AA56" s="4"/>
      <c r="AE56" s="4"/>
      <c r="AF56" s="4"/>
    </row>
    <row r="57" spans="1:32" s="3" customFormat="1">
      <c r="C57" s="8"/>
      <c r="D57" s="4"/>
      <c r="G57" s="4"/>
      <c r="K57" s="25"/>
      <c r="O57" s="339"/>
      <c r="V57" s="4"/>
      <c r="W57" s="4"/>
      <c r="X57" s="4"/>
      <c r="Y57" s="4"/>
      <c r="Z57" s="4"/>
      <c r="AA57" s="4"/>
      <c r="AE57" s="4"/>
      <c r="AF57" s="4"/>
    </row>
    <row r="58" spans="1:32" s="3" customFormat="1">
      <c r="C58" s="8"/>
      <c r="D58" s="4"/>
      <c r="G58" s="4"/>
      <c r="K58" s="25"/>
      <c r="O58" s="4"/>
      <c r="V58" s="4"/>
      <c r="W58" s="4"/>
      <c r="X58" s="4"/>
      <c r="Y58" s="4"/>
      <c r="Z58" s="4"/>
      <c r="AA58" s="4"/>
      <c r="AE58" s="4"/>
      <c r="AF58" s="4"/>
    </row>
    <row r="59" spans="1:32" s="3" customFormat="1">
      <c r="C59" s="8"/>
      <c r="D59" s="4"/>
      <c r="G59" s="4"/>
      <c r="K59" s="25"/>
      <c r="O59" s="339"/>
      <c r="V59" s="4"/>
      <c r="W59" s="4"/>
      <c r="X59" s="4"/>
      <c r="Y59" s="4"/>
      <c r="Z59" s="4"/>
      <c r="AA59" s="4"/>
      <c r="AE59" s="4"/>
      <c r="AF59" s="4"/>
    </row>
    <row r="60" spans="1:32" s="3" customFormat="1">
      <c r="C60" s="8"/>
      <c r="D60" s="4"/>
      <c r="G60" s="4"/>
      <c r="K60" s="25"/>
      <c r="V60" s="4"/>
      <c r="W60" s="4"/>
      <c r="X60" s="4"/>
      <c r="Y60" s="4"/>
      <c r="Z60" s="4"/>
      <c r="AA60" s="4"/>
      <c r="AE60" s="4"/>
      <c r="AF60" s="4"/>
    </row>
    <row r="61" spans="1:32" s="3" customFormat="1">
      <c r="C61" s="8"/>
      <c r="D61" s="4"/>
      <c r="G61" s="4"/>
      <c r="K61" s="25"/>
      <c r="O61" s="4"/>
      <c r="V61" s="4"/>
      <c r="W61" s="4"/>
      <c r="X61" s="4"/>
      <c r="Y61" s="4"/>
      <c r="Z61" s="4"/>
      <c r="AA61" s="4"/>
      <c r="AE61" s="4"/>
      <c r="AF61" s="4"/>
    </row>
    <row r="62" spans="1:32" s="3" customFormat="1">
      <c r="C62" s="8"/>
      <c r="D62" s="4"/>
      <c r="G62" s="4"/>
      <c r="K62" s="25"/>
      <c r="O62" s="4"/>
      <c r="V62" s="4"/>
      <c r="W62" s="4"/>
      <c r="X62" s="4"/>
      <c r="Y62" s="4"/>
      <c r="Z62" s="4"/>
      <c r="AA62" s="4"/>
      <c r="AE62" s="4"/>
      <c r="AF62" s="4"/>
    </row>
    <row r="63" spans="1:32" s="3" customFormat="1">
      <c r="C63" s="8"/>
      <c r="D63" s="4"/>
      <c r="G63" s="4"/>
      <c r="K63" s="25"/>
      <c r="O63" s="4"/>
      <c r="V63" s="4"/>
      <c r="W63" s="4"/>
      <c r="X63" s="4"/>
      <c r="Y63" s="4"/>
      <c r="Z63" s="4"/>
      <c r="AA63" s="4"/>
      <c r="AE63" s="4"/>
      <c r="AF63" s="4"/>
    </row>
    <row r="64" spans="1:32" s="3" customFormat="1">
      <c r="C64" s="8"/>
      <c r="D64" s="4"/>
      <c r="G64" s="4"/>
      <c r="K64" s="25"/>
      <c r="O64" s="4"/>
      <c r="V64" s="4"/>
      <c r="W64" s="4"/>
      <c r="X64" s="4"/>
      <c r="Y64" s="4"/>
      <c r="Z64" s="4"/>
      <c r="AA64" s="4"/>
      <c r="AE64" s="4"/>
      <c r="AF64" s="4"/>
    </row>
    <row r="65" spans="3:32">
      <c r="O65" s="4"/>
    </row>
    <row r="66" spans="3:32" s="3" customFormat="1">
      <c r="C66" s="8"/>
      <c r="D66" s="4"/>
      <c r="G66" s="4"/>
      <c r="K66" s="25"/>
      <c r="O66" s="4"/>
      <c r="V66" s="4"/>
      <c r="W66" s="4"/>
      <c r="X66" s="4"/>
      <c r="Y66" s="4"/>
      <c r="Z66" s="4"/>
      <c r="AA66" s="4"/>
      <c r="AE66" s="4"/>
      <c r="AF66" s="4"/>
    </row>
    <row r="67" spans="3:32" s="3" customFormat="1">
      <c r="C67" s="8"/>
      <c r="D67" s="4"/>
      <c r="G67" s="4"/>
      <c r="K67" s="25"/>
      <c r="O67" s="4"/>
      <c r="V67" s="4"/>
      <c r="W67" s="4"/>
      <c r="X67" s="4"/>
      <c r="Y67" s="4"/>
      <c r="Z67" s="4"/>
      <c r="AA67" s="4"/>
      <c r="AE67" s="4"/>
      <c r="AF67" s="4"/>
    </row>
    <row r="68" spans="3:32" s="3" customFormat="1">
      <c r="C68" s="8"/>
      <c r="D68" s="4"/>
      <c r="G68" s="4"/>
      <c r="K68" s="25"/>
      <c r="O68" s="4"/>
      <c r="V68" s="4"/>
      <c r="W68" s="4"/>
      <c r="X68" s="4"/>
      <c r="Y68" s="4"/>
      <c r="Z68" s="4"/>
      <c r="AA68" s="4"/>
      <c r="AE68" s="4"/>
      <c r="AF68" s="4"/>
    </row>
    <row r="69" spans="3:32" s="3" customFormat="1">
      <c r="C69" s="8"/>
      <c r="D69" s="4"/>
      <c r="G69" s="4"/>
      <c r="K69" s="25"/>
      <c r="O69" s="4"/>
      <c r="V69" s="4"/>
      <c r="W69" s="4"/>
      <c r="X69" s="4"/>
      <c r="Y69" s="4"/>
      <c r="Z69" s="4"/>
      <c r="AA69" s="4"/>
      <c r="AE69" s="4"/>
      <c r="AF69" s="4"/>
    </row>
    <row r="70" spans="3:32" s="3" customFormat="1">
      <c r="C70" s="8"/>
      <c r="D70" s="4"/>
      <c r="G70" s="4"/>
      <c r="K70" s="25"/>
      <c r="O70" s="4"/>
      <c r="V70" s="4"/>
      <c r="W70" s="4"/>
      <c r="X70" s="4"/>
      <c r="Y70" s="4"/>
      <c r="Z70" s="4"/>
      <c r="AA70" s="4"/>
      <c r="AE70" s="4"/>
      <c r="AF70" s="4"/>
    </row>
    <row r="71" spans="3:32" s="3" customFormat="1">
      <c r="C71" s="8"/>
      <c r="D71" s="4"/>
      <c r="G71" s="4"/>
      <c r="K71" s="25"/>
      <c r="O71" s="4"/>
      <c r="V71" s="4"/>
      <c r="W71" s="4"/>
      <c r="X71" s="4"/>
      <c r="Y71" s="4"/>
      <c r="Z71" s="4"/>
      <c r="AA71" s="4"/>
      <c r="AE71" s="4"/>
      <c r="AF71" s="4"/>
    </row>
    <row r="72" spans="3:32" s="3" customFormat="1">
      <c r="C72" s="8"/>
      <c r="D72" s="4"/>
      <c r="G72" s="4"/>
      <c r="K72" s="25"/>
      <c r="O72" s="4"/>
      <c r="V72" s="4"/>
      <c r="W72" s="4"/>
      <c r="X72" s="4"/>
      <c r="Y72" s="4"/>
      <c r="Z72" s="4"/>
      <c r="AA72" s="4"/>
      <c r="AE72" s="4"/>
      <c r="AF72" s="4"/>
    </row>
    <row r="73" spans="3:32" s="3" customFormat="1">
      <c r="C73" s="8"/>
      <c r="D73" s="4"/>
      <c r="G73" s="4"/>
      <c r="K73" s="25"/>
      <c r="V73" s="4"/>
      <c r="W73" s="4"/>
      <c r="X73" s="4"/>
      <c r="Y73" s="4"/>
      <c r="Z73" s="4"/>
      <c r="AA73" s="4"/>
      <c r="AE73" s="4"/>
      <c r="AF73" s="4"/>
    </row>
    <row r="74" spans="3:32" s="3" customFormat="1">
      <c r="C74" s="8"/>
      <c r="D74" s="4"/>
      <c r="G74" s="4"/>
      <c r="K74" s="25"/>
      <c r="V74" s="4"/>
      <c r="W74" s="4"/>
      <c r="X74" s="4"/>
      <c r="Y74" s="4"/>
      <c r="Z74" s="4"/>
      <c r="AA74" s="4"/>
      <c r="AE74" s="4"/>
      <c r="AF74" s="4"/>
    </row>
    <row r="75" spans="3:32" s="3" customFormat="1">
      <c r="C75" s="8"/>
      <c r="D75" s="4"/>
      <c r="G75" s="4"/>
      <c r="K75" s="25"/>
      <c r="V75" s="4"/>
      <c r="W75" s="4"/>
      <c r="X75" s="4"/>
      <c r="Y75" s="4"/>
      <c r="Z75" s="4"/>
      <c r="AA75" s="4"/>
      <c r="AE75" s="4"/>
      <c r="AF75" s="4"/>
    </row>
    <row r="76" spans="3:32" s="3" customFormat="1">
      <c r="C76" s="8"/>
      <c r="D76" s="4"/>
      <c r="G76" s="4"/>
      <c r="K76" s="25"/>
      <c r="V76" s="4"/>
      <c r="W76" s="4"/>
      <c r="X76" s="4"/>
      <c r="Y76" s="4"/>
      <c r="Z76" s="4"/>
      <c r="AA76" s="4"/>
      <c r="AE76" s="4"/>
      <c r="AF76" s="4"/>
    </row>
    <row r="77" spans="3:32" s="3" customFormat="1">
      <c r="C77" s="8"/>
      <c r="D77" s="4"/>
      <c r="G77" s="4"/>
      <c r="K77" s="25"/>
      <c r="V77" s="4"/>
      <c r="W77" s="4"/>
      <c r="X77" s="4"/>
      <c r="Y77" s="4"/>
      <c r="Z77" s="4"/>
      <c r="AA77" s="4"/>
      <c r="AE77" s="4"/>
      <c r="AF77" s="4"/>
    </row>
  </sheetData>
  <sortState xmlns:xlrd2="http://schemas.microsoft.com/office/spreadsheetml/2017/richdata2" ref="D3:P42">
    <sortCondition ref="O3:O42"/>
    <sortCondition ref="I3:I42"/>
  </sortState>
  <phoneticPr fontId="59"/>
  <dataValidations count="1">
    <dataValidation type="list" allowBlank="1" showInputMessage="1" showErrorMessage="1" sqref="C3:C43" xr:uid="{BCD8E97B-5933-4862-8F44-3D175D6CA123}">
      <formula1>"会員,NEW-1,NEW-2,GUEST"</formula1>
    </dataValidation>
  </dataValidations>
  <printOptions gridLines="1"/>
  <pageMargins left="0.25" right="0.25" top="0.75" bottom="0.75" header="0.3" footer="0.3"/>
  <pageSetup scale="61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B5262-3D00-43E3-8B89-4C124C29F278}">
  <sheetPr>
    <pageSetUpPr fitToPage="1"/>
  </sheetPr>
  <dimension ref="A1:AF77"/>
  <sheetViews>
    <sheetView showGridLines="0" topLeftCell="A2" zoomScale="90" zoomScaleNormal="90" workbookViewId="0">
      <selection activeCell="R8" sqref="R8"/>
    </sheetView>
  </sheetViews>
  <sheetFormatPr defaultColWidth="9.08984375" defaultRowHeight="14"/>
  <cols>
    <col min="1" max="1" width="5.08984375" style="3" customWidth="1"/>
    <col min="2" max="2" width="5.7265625" style="3" bestFit="1" customWidth="1"/>
    <col min="3" max="3" width="8.6328125" style="8" customWidth="1"/>
    <col min="4" max="4" width="3.6328125" style="4" bestFit="1" customWidth="1"/>
    <col min="5" max="6" width="13.7265625" style="3" customWidth="1"/>
    <col min="7" max="7" width="52.90625" style="4" bestFit="1" customWidth="1"/>
    <col min="8" max="8" width="15.26953125" style="3" bestFit="1" customWidth="1"/>
    <col min="9" max="9" width="8.1796875" style="3" customWidth="1"/>
    <col min="10" max="10" width="7.6328125" style="3" customWidth="1"/>
    <col min="11" max="11" width="8.1796875" style="25" customWidth="1"/>
    <col min="12" max="15" width="8.1796875" style="3" customWidth="1"/>
    <col min="16" max="16" width="10.1796875" style="3" bestFit="1" customWidth="1"/>
    <col min="17" max="17" width="10.36328125" style="3" customWidth="1"/>
    <col min="18" max="18" width="9.453125" style="3" customWidth="1"/>
    <col min="19" max="19" width="9.90625" style="3" customWidth="1"/>
    <col min="20" max="20" width="8.90625" style="3" customWidth="1"/>
    <col min="21" max="21" width="9.6328125" style="3" bestFit="1" customWidth="1"/>
    <col min="22" max="22" width="3" style="4" customWidth="1"/>
    <col min="23" max="23" width="16.36328125" style="4" customWidth="1"/>
    <col min="24" max="24" width="7.54296875" style="4" customWidth="1"/>
    <col min="25" max="25" width="49.08984375" style="4" bestFit="1" customWidth="1"/>
    <col min="26" max="26" width="15.90625" style="4" bestFit="1" customWidth="1"/>
    <col min="27" max="27" width="15.26953125" style="4" bestFit="1" customWidth="1"/>
    <col min="28" max="30" width="8.54296875" style="3" customWidth="1"/>
    <col min="31" max="32" width="8.54296875" style="4" customWidth="1"/>
    <col min="33" max="16384" width="9.08984375" style="4"/>
  </cols>
  <sheetData>
    <row r="1" spans="1:32" ht="30" customHeight="1">
      <c r="A1" s="411" t="s">
        <v>736</v>
      </c>
      <c r="B1" s="347"/>
      <c r="D1" s="7"/>
      <c r="E1" s="347"/>
      <c r="F1" s="347"/>
      <c r="P1" s="380" t="s">
        <v>448</v>
      </c>
      <c r="Q1" s="380" t="s">
        <v>448</v>
      </c>
      <c r="R1" s="366" t="s">
        <v>447</v>
      </c>
      <c r="W1" s="397" t="s">
        <v>478</v>
      </c>
    </row>
    <row r="2" spans="1:32" ht="62" customHeight="1">
      <c r="A2" s="28" t="s">
        <v>27</v>
      </c>
      <c r="B2" s="28" t="s">
        <v>33</v>
      </c>
      <c r="C2" s="29" t="s">
        <v>473</v>
      </c>
      <c r="D2" s="27" t="s">
        <v>28</v>
      </c>
      <c r="E2" s="398" t="s">
        <v>480</v>
      </c>
      <c r="F2" s="398" t="s">
        <v>481</v>
      </c>
      <c r="G2" s="28" t="s">
        <v>12</v>
      </c>
      <c r="H2" s="30" t="s">
        <v>379</v>
      </c>
      <c r="I2" s="28" t="s">
        <v>59</v>
      </c>
      <c r="J2" s="28" t="s">
        <v>33</v>
      </c>
      <c r="K2" s="30" t="s">
        <v>24</v>
      </c>
      <c r="L2" s="28" t="s">
        <v>13</v>
      </c>
      <c r="M2" s="28" t="s">
        <v>14</v>
      </c>
      <c r="N2" s="28" t="s">
        <v>15</v>
      </c>
      <c r="O2" s="28" t="s">
        <v>16</v>
      </c>
      <c r="P2" s="41" t="s">
        <v>36</v>
      </c>
      <c r="Q2" s="457" t="s">
        <v>31</v>
      </c>
      <c r="R2" s="41" t="s">
        <v>32</v>
      </c>
      <c r="S2" s="31" t="s">
        <v>30</v>
      </c>
      <c r="T2" s="31" t="s">
        <v>380</v>
      </c>
      <c r="U2" s="27" t="s">
        <v>46</v>
      </c>
      <c r="W2" s="348" t="s">
        <v>388</v>
      </c>
      <c r="X2" s="348" t="s">
        <v>389</v>
      </c>
      <c r="Y2" s="348" t="s">
        <v>390</v>
      </c>
      <c r="Z2" s="348" t="s">
        <v>391</v>
      </c>
      <c r="AA2" s="349" t="s">
        <v>392</v>
      </c>
      <c r="AB2" s="349" t="s">
        <v>49</v>
      </c>
      <c r="AC2" s="349" t="s">
        <v>50</v>
      </c>
      <c r="AD2" s="349" t="s">
        <v>51</v>
      </c>
      <c r="AE2" s="349" t="s">
        <v>48</v>
      </c>
      <c r="AF2" s="349" t="s">
        <v>52</v>
      </c>
    </row>
    <row r="3" spans="1:32" ht="17.5" customHeight="1">
      <c r="A3" s="332">
        <v>1</v>
      </c>
      <c r="B3" s="332">
        <v>21</v>
      </c>
      <c r="C3" s="29" t="s">
        <v>29</v>
      </c>
      <c r="D3" s="330">
        <v>3</v>
      </c>
      <c r="E3" s="399" t="s">
        <v>67</v>
      </c>
      <c r="F3" s="399" t="s">
        <v>115</v>
      </c>
      <c r="G3" s="350" t="s">
        <v>116</v>
      </c>
      <c r="H3" s="351" t="str">
        <f>_xlfn.XLOOKUP(E3&amp;" "&amp;F3,'2024年間集計'!$B$4:$B$77,'2024年間集計'!$D$4:$D$77,0)</f>
        <v>佐藤 潤一</v>
      </c>
      <c r="I3" s="337">
        <v>24</v>
      </c>
      <c r="J3" s="337">
        <v>33</v>
      </c>
      <c r="K3" s="48" t="s">
        <v>40</v>
      </c>
      <c r="L3" s="27">
        <v>45</v>
      </c>
      <c r="M3" s="27">
        <v>45</v>
      </c>
      <c r="N3" s="27">
        <f t="shared" ref="N3:N42" si="0">L3+M3</f>
        <v>90</v>
      </c>
      <c r="O3" s="27">
        <f t="shared" ref="O3:O42" si="1">N3-I3</f>
        <v>66</v>
      </c>
      <c r="P3" s="27"/>
      <c r="Q3" s="27"/>
      <c r="R3" s="27">
        <v>2</v>
      </c>
      <c r="S3" s="418"/>
      <c r="T3" s="27">
        <f t="shared" ref="T3:T42" si="2">J3+B3</f>
        <v>54</v>
      </c>
      <c r="U3" s="81">
        <f>IF(72-O3&gt;0,(I3-(72-O3)/2)*0.8,I3*0.8)</f>
        <v>16.8</v>
      </c>
      <c r="W3" s="348" t="s">
        <v>393</v>
      </c>
      <c r="X3" s="352"/>
      <c r="Y3" s="353" t="s">
        <v>394</v>
      </c>
      <c r="Z3" s="353" t="s">
        <v>239</v>
      </c>
      <c r="AA3" s="354" t="str">
        <f>$H3</f>
        <v>佐藤 潤一</v>
      </c>
      <c r="AB3" s="354">
        <f t="shared" ref="AB3:AC7" si="3">L3</f>
        <v>45</v>
      </c>
      <c r="AC3" s="354">
        <f t="shared" si="3"/>
        <v>45</v>
      </c>
      <c r="AD3" s="354">
        <f>AB3+AC3</f>
        <v>90</v>
      </c>
      <c r="AE3" s="354">
        <f>I3</f>
        <v>24</v>
      </c>
      <c r="AF3" s="354">
        <f>AD3-AE3</f>
        <v>66</v>
      </c>
    </row>
    <row r="4" spans="1:32" ht="17.5" customHeight="1">
      <c r="A4" s="332">
        <v>2</v>
      </c>
      <c r="B4" s="332">
        <v>18</v>
      </c>
      <c r="C4" s="29" t="s">
        <v>29</v>
      </c>
      <c r="D4" s="330">
        <v>3</v>
      </c>
      <c r="E4" s="399" t="s">
        <v>78</v>
      </c>
      <c r="F4" s="399" t="s">
        <v>79</v>
      </c>
      <c r="G4" s="350" t="s">
        <v>697</v>
      </c>
      <c r="H4" s="351" t="str">
        <f>_xlfn.XLOOKUP(E4&amp;" "&amp;F4,'2024年間集計'!$B$4:$B$77,'2024年間集計'!$D$4:$D$77,0)</f>
        <v>石川 陽子</v>
      </c>
      <c r="I4" s="337">
        <v>25</v>
      </c>
      <c r="J4" s="337">
        <v>14</v>
      </c>
      <c r="K4" s="60" t="s">
        <v>43</v>
      </c>
      <c r="L4" s="27">
        <v>50</v>
      </c>
      <c r="M4" s="27">
        <v>42</v>
      </c>
      <c r="N4" s="27">
        <f t="shared" si="0"/>
        <v>92</v>
      </c>
      <c r="O4" s="27">
        <f t="shared" si="1"/>
        <v>67</v>
      </c>
      <c r="P4" s="27" t="s">
        <v>744</v>
      </c>
      <c r="Q4" s="27"/>
      <c r="R4" s="27"/>
      <c r="S4" s="27"/>
      <c r="T4" s="27">
        <f t="shared" si="2"/>
        <v>32</v>
      </c>
      <c r="U4" s="81">
        <f>IF(72-O4&gt;0,(I4-(72-O4)/2)*0.9,I4*0.9)</f>
        <v>20.25</v>
      </c>
      <c r="W4" s="348" t="s">
        <v>395</v>
      </c>
      <c r="X4" s="355"/>
      <c r="Y4" s="356" t="s">
        <v>396</v>
      </c>
      <c r="Z4" s="356" t="s">
        <v>240</v>
      </c>
      <c r="AA4" s="354" t="str">
        <f t="shared" ref="AA4:AA42" si="4">$H4</f>
        <v>石川 陽子</v>
      </c>
      <c r="AB4" s="354">
        <f t="shared" si="3"/>
        <v>50</v>
      </c>
      <c r="AC4" s="354">
        <f t="shared" si="3"/>
        <v>42</v>
      </c>
      <c r="AD4" s="354">
        <f t="shared" ref="AD4:AD7" si="5">AB4+AC4</f>
        <v>92</v>
      </c>
      <c r="AE4" s="354">
        <f t="shared" ref="AE4:AE7" si="6">I4</f>
        <v>25</v>
      </c>
      <c r="AF4" s="354">
        <f t="shared" ref="AF4:AF7" si="7">AD4-AE4</f>
        <v>67</v>
      </c>
    </row>
    <row r="5" spans="1:32" ht="17.5" customHeight="1">
      <c r="A5" s="332">
        <v>3</v>
      </c>
      <c r="B5" s="332">
        <v>15</v>
      </c>
      <c r="C5" s="29" t="s">
        <v>29</v>
      </c>
      <c r="D5" s="330">
        <v>6</v>
      </c>
      <c r="E5" s="399" t="s">
        <v>112</v>
      </c>
      <c r="F5" s="399" t="s">
        <v>253</v>
      </c>
      <c r="G5" s="351" t="s">
        <v>257</v>
      </c>
      <c r="H5" s="351" t="str">
        <f>_xlfn.XLOOKUP(E5&amp;" "&amp;F5,'2024年間集計'!$B$4:$B$77,'2024年間集計'!$D$4:$D$77,0)</f>
        <v>吉田 健清</v>
      </c>
      <c r="I5" s="426">
        <v>24</v>
      </c>
      <c r="J5" s="337">
        <v>25</v>
      </c>
      <c r="K5" s="45" t="s">
        <v>40</v>
      </c>
      <c r="L5" s="27">
        <v>46</v>
      </c>
      <c r="M5" s="27">
        <v>47</v>
      </c>
      <c r="N5" s="27">
        <f t="shared" si="0"/>
        <v>93</v>
      </c>
      <c r="O5" s="27">
        <f t="shared" si="1"/>
        <v>69</v>
      </c>
      <c r="P5" s="27"/>
      <c r="Q5" s="27"/>
      <c r="R5" s="27">
        <v>17</v>
      </c>
      <c r="S5" s="27"/>
      <c r="T5" s="27">
        <f t="shared" si="2"/>
        <v>40</v>
      </c>
      <c r="U5" s="81">
        <f>IF(72-O5&gt;0,(I5-(72-O5)/2)*0.95,I5*0.95)</f>
        <v>21.375</v>
      </c>
      <c r="W5" s="348" t="s">
        <v>397</v>
      </c>
      <c r="X5" s="355"/>
      <c r="Y5" s="356" t="s">
        <v>396</v>
      </c>
      <c r="Z5" s="356" t="s">
        <v>241</v>
      </c>
      <c r="AA5" s="354" t="str">
        <f t="shared" si="4"/>
        <v>吉田 健清</v>
      </c>
      <c r="AB5" s="354">
        <f t="shared" si="3"/>
        <v>46</v>
      </c>
      <c r="AC5" s="354">
        <f t="shared" si="3"/>
        <v>47</v>
      </c>
      <c r="AD5" s="354">
        <f t="shared" si="5"/>
        <v>93</v>
      </c>
      <c r="AE5" s="354">
        <f t="shared" si="6"/>
        <v>24</v>
      </c>
      <c r="AF5" s="354">
        <f t="shared" si="7"/>
        <v>69</v>
      </c>
    </row>
    <row r="6" spans="1:32" ht="17.5" customHeight="1">
      <c r="A6" s="332">
        <v>4</v>
      </c>
      <c r="B6" s="332">
        <v>12</v>
      </c>
      <c r="C6" s="29" t="s">
        <v>29</v>
      </c>
      <c r="D6" s="330">
        <v>11</v>
      </c>
      <c r="E6" s="399" t="s">
        <v>94</v>
      </c>
      <c r="F6" s="399" t="s">
        <v>95</v>
      </c>
      <c r="G6" s="350" t="s">
        <v>117</v>
      </c>
      <c r="H6" s="351" t="str">
        <f>_xlfn.XLOOKUP(E6&amp;" "&amp;F6,'2024年間集計'!$B$4:$B$77,'2024年間集計'!$D$4:$D$77,0)</f>
        <v>亀井 芳雄</v>
      </c>
      <c r="I6" s="337">
        <v>9</v>
      </c>
      <c r="J6" s="337">
        <v>31</v>
      </c>
      <c r="K6" s="48" t="s">
        <v>44</v>
      </c>
      <c r="L6" s="27">
        <v>41</v>
      </c>
      <c r="M6" s="27">
        <v>38</v>
      </c>
      <c r="N6" s="27">
        <f t="shared" si="0"/>
        <v>79</v>
      </c>
      <c r="O6" s="27">
        <f t="shared" si="1"/>
        <v>70</v>
      </c>
      <c r="P6" s="27" t="s">
        <v>747</v>
      </c>
      <c r="Q6" s="27" t="s">
        <v>751</v>
      </c>
      <c r="R6" s="27"/>
      <c r="S6" s="418" t="s">
        <v>752</v>
      </c>
      <c r="T6" s="27">
        <f t="shared" si="2"/>
        <v>43</v>
      </c>
      <c r="W6" s="348" t="s">
        <v>398</v>
      </c>
      <c r="X6" s="355"/>
      <c r="Y6" s="356" t="s">
        <v>468</v>
      </c>
      <c r="Z6" s="356" t="s">
        <v>242</v>
      </c>
      <c r="AA6" s="354" t="str">
        <f t="shared" si="4"/>
        <v>亀井 芳雄</v>
      </c>
      <c r="AB6" s="354">
        <f t="shared" si="3"/>
        <v>41</v>
      </c>
      <c r="AC6" s="354">
        <f t="shared" si="3"/>
        <v>38</v>
      </c>
      <c r="AD6" s="354">
        <f t="shared" si="5"/>
        <v>79</v>
      </c>
      <c r="AE6" s="354">
        <f t="shared" si="6"/>
        <v>9</v>
      </c>
      <c r="AF6" s="354">
        <f t="shared" si="7"/>
        <v>70</v>
      </c>
    </row>
    <row r="7" spans="1:32" ht="17.5" customHeight="1">
      <c r="A7" s="332">
        <v>5</v>
      </c>
      <c r="B7" s="332">
        <v>11</v>
      </c>
      <c r="C7" s="29" t="s">
        <v>29</v>
      </c>
      <c r="D7" s="330">
        <v>8</v>
      </c>
      <c r="E7" s="399" t="s">
        <v>266</v>
      </c>
      <c r="F7" s="399" t="s">
        <v>267</v>
      </c>
      <c r="G7" s="350" t="s">
        <v>113</v>
      </c>
      <c r="H7" s="351" t="str">
        <f>_xlfn.XLOOKUP(E7&amp;" "&amp;F7,'2024年間集計'!$B$4:$B$77,'2024年間集計'!$D$4:$D$77,0)</f>
        <v>蘭 鑫</v>
      </c>
      <c r="I7" s="337">
        <v>16</v>
      </c>
      <c r="J7" s="337">
        <v>4</v>
      </c>
      <c r="K7" s="63" t="s">
        <v>43</v>
      </c>
      <c r="L7" s="27">
        <v>47</v>
      </c>
      <c r="M7" s="27">
        <v>42</v>
      </c>
      <c r="N7" s="27">
        <f t="shared" si="0"/>
        <v>89</v>
      </c>
      <c r="O7" s="27">
        <f t="shared" si="1"/>
        <v>73</v>
      </c>
      <c r="P7" s="27" t="s">
        <v>746</v>
      </c>
      <c r="Q7" s="27"/>
      <c r="R7" s="27" t="s">
        <v>755</v>
      </c>
      <c r="S7" s="418"/>
      <c r="T7" s="27">
        <f t="shared" si="2"/>
        <v>15</v>
      </c>
      <c r="W7" s="348" t="s">
        <v>399</v>
      </c>
      <c r="X7" s="355"/>
      <c r="Y7" s="356" t="s">
        <v>400</v>
      </c>
      <c r="Z7" s="356" t="s">
        <v>722</v>
      </c>
      <c r="AA7" s="395" t="str">
        <f t="shared" si="4"/>
        <v>蘭 鑫</v>
      </c>
      <c r="AB7" s="460">
        <f t="shared" si="3"/>
        <v>47</v>
      </c>
      <c r="AC7" s="395">
        <f t="shared" si="3"/>
        <v>42</v>
      </c>
      <c r="AD7" s="395">
        <f t="shared" si="5"/>
        <v>89</v>
      </c>
      <c r="AE7" s="395">
        <f t="shared" si="6"/>
        <v>16</v>
      </c>
      <c r="AF7" s="395">
        <f t="shared" si="7"/>
        <v>73</v>
      </c>
    </row>
    <row r="8" spans="1:32" ht="17.5" customHeight="1">
      <c r="A8" s="332">
        <v>6</v>
      </c>
      <c r="B8" s="332">
        <v>10</v>
      </c>
      <c r="C8" s="29" t="s">
        <v>29</v>
      </c>
      <c r="D8" s="330">
        <v>6</v>
      </c>
      <c r="E8" s="399" t="s">
        <v>71</v>
      </c>
      <c r="F8" s="399" t="s">
        <v>72</v>
      </c>
      <c r="G8" s="350" t="s">
        <v>63</v>
      </c>
      <c r="H8" s="351" t="str">
        <f>_xlfn.XLOOKUP(E8&amp;" "&amp;F8,'2024年間集計'!$B$4:$B$77,'2024年間集計'!$D$4:$D$77,0)</f>
        <v>森 成高</v>
      </c>
      <c r="I8" s="426">
        <v>17</v>
      </c>
      <c r="J8" s="337">
        <v>27</v>
      </c>
      <c r="K8" s="45" t="s">
        <v>40</v>
      </c>
      <c r="L8" s="27">
        <v>44</v>
      </c>
      <c r="M8" s="27">
        <v>46</v>
      </c>
      <c r="N8" s="27">
        <f t="shared" si="0"/>
        <v>90</v>
      </c>
      <c r="O8" s="27">
        <f t="shared" si="1"/>
        <v>73</v>
      </c>
      <c r="P8" s="27"/>
      <c r="Q8" s="27"/>
      <c r="R8" s="27"/>
      <c r="S8" s="27"/>
      <c r="T8" s="27">
        <f t="shared" si="2"/>
        <v>37</v>
      </c>
      <c r="W8" s="348" t="s">
        <v>401</v>
      </c>
      <c r="X8" s="357"/>
      <c r="Y8" s="356" t="s">
        <v>402</v>
      </c>
      <c r="Z8" s="356" t="s">
        <v>244</v>
      </c>
      <c r="AA8" s="395" t="str">
        <f t="shared" si="4"/>
        <v>森 成高</v>
      </c>
      <c r="AB8" s="459">
        <f t="shared" ref="AB8:AB13" si="8">L8</f>
        <v>44</v>
      </c>
      <c r="AC8" s="459">
        <f t="shared" ref="AC8:AC13" si="9">M8</f>
        <v>46</v>
      </c>
      <c r="AD8" s="459">
        <f t="shared" ref="AD8:AD13" si="10">AB8+AC8</f>
        <v>90</v>
      </c>
      <c r="AE8" s="459">
        <f t="shared" ref="AE8:AE13" si="11">I8</f>
        <v>17</v>
      </c>
      <c r="AF8" s="459">
        <f t="shared" ref="AF8:AF13" si="12">AD8-AE8</f>
        <v>73</v>
      </c>
    </row>
    <row r="9" spans="1:32" ht="17.5" customHeight="1">
      <c r="A9" s="332">
        <v>7</v>
      </c>
      <c r="B9" s="332">
        <v>9</v>
      </c>
      <c r="C9" s="29" t="s">
        <v>29</v>
      </c>
      <c r="D9" s="330">
        <v>5</v>
      </c>
      <c r="E9" s="399" t="s">
        <v>68</v>
      </c>
      <c r="F9" s="399" t="s">
        <v>60</v>
      </c>
      <c r="G9" s="350" t="s">
        <v>113</v>
      </c>
      <c r="H9" s="351" t="str">
        <f>_xlfn.XLOOKUP(E9&amp;" "&amp;F9,'2024年間集計'!$B$4:$B$77,'2024年間集計'!$D$4:$D$77,0)</f>
        <v>前畑 治敏</v>
      </c>
      <c r="I9" s="337">
        <v>19</v>
      </c>
      <c r="J9" s="337">
        <v>30</v>
      </c>
      <c r="K9" s="48" t="s">
        <v>44</v>
      </c>
      <c r="L9" s="27">
        <v>47</v>
      </c>
      <c r="M9" s="27">
        <v>46</v>
      </c>
      <c r="N9" s="27">
        <f t="shared" si="0"/>
        <v>93</v>
      </c>
      <c r="O9" s="27">
        <f t="shared" si="1"/>
        <v>74</v>
      </c>
      <c r="P9" s="27" t="s">
        <v>745</v>
      </c>
      <c r="Q9" s="27"/>
      <c r="R9" s="27" t="s">
        <v>754</v>
      </c>
      <c r="S9" s="27"/>
      <c r="T9" s="27">
        <f t="shared" si="2"/>
        <v>39</v>
      </c>
      <c r="W9" s="348" t="s">
        <v>403</v>
      </c>
      <c r="X9" s="357"/>
      <c r="Y9" s="356" t="s">
        <v>404</v>
      </c>
      <c r="Z9" s="356" t="s">
        <v>245</v>
      </c>
      <c r="AA9" s="395" t="str">
        <f t="shared" si="4"/>
        <v>前畑 治敏</v>
      </c>
      <c r="AB9" s="459">
        <f t="shared" si="8"/>
        <v>47</v>
      </c>
      <c r="AC9" s="459">
        <f t="shared" si="9"/>
        <v>46</v>
      </c>
      <c r="AD9" s="459">
        <f t="shared" si="10"/>
        <v>93</v>
      </c>
      <c r="AE9" s="459">
        <f t="shared" si="11"/>
        <v>19</v>
      </c>
      <c r="AF9" s="459">
        <f t="shared" si="12"/>
        <v>74</v>
      </c>
    </row>
    <row r="10" spans="1:32" ht="17.5" customHeight="1">
      <c r="A10" s="332">
        <v>8</v>
      </c>
      <c r="B10" s="332">
        <v>8</v>
      </c>
      <c r="C10" s="29" t="s">
        <v>29</v>
      </c>
      <c r="D10" s="330">
        <v>6</v>
      </c>
      <c r="E10" s="399" t="s">
        <v>196</v>
      </c>
      <c r="F10" s="399" t="s">
        <v>197</v>
      </c>
      <c r="G10" s="350" t="s">
        <v>199</v>
      </c>
      <c r="H10" s="351" t="str">
        <f>_xlfn.XLOOKUP(E10&amp;" "&amp;F10,'2024年間集計'!$B$4:$B$77,'2024年間集計'!$D$4:$D$77,0)</f>
        <v>川畑 寿夫</v>
      </c>
      <c r="I10" s="337">
        <v>21</v>
      </c>
      <c r="J10" s="337">
        <v>15</v>
      </c>
      <c r="K10" s="48" t="s">
        <v>40</v>
      </c>
      <c r="L10" s="27">
        <v>48</v>
      </c>
      <c r="M10" s="27">
        <v>47</v>
      </c>
      <c r="N10" s="27">
        <f t="shared" si="0"/>
        <v>95</v>
      </c>
      <c r="O10" s="27">
        <f t="shared" si="1"/>
        <v>74</v>
      </c>
      <c r="P10" s="27">
        <v>17</v>
      </c>
      <c r="Q10" s="27"/>
      <c r="R10" s="27"/>
      <c r="S10" s="27"/>
      <c r="T10" s="27">
        <f t="shared" si="2"/>
        <v>23</v>
      </c>
      <c r="W10" s="348" t="s">
        <v>405</v>
      </c>
      <c r="X10" s="357"/>
      <c r="Y10" s="356" t="s">
        <v>446</v>
      </c>
      <c r="Z10" s="356" t="s">
        <v>356</v>
      </c>
      <c r="AA10" s="395" t="str">
        <f t="shared" si="4"/>
        <v>川畑 寿夫</v>
      </c>
      <c r="AB10" s="459">
        <f t="shared" si="8"/>
        <v>48</v>
      </c>
      <c r="AC10" s="459">
        <f t="shared" si="9"/>
        <v>47</v>
      </c>
      <c r="AD10" s="459">
        <f t="shared" si="10"/>
        <v>95</v>
      </c>
      <c r="AE10" s="459">
        <f t="shared" si="11"/>
        <v>21</v>
      </c>
      <c r="AF10" s="459">
        <f t="shared" si="12"/>
        <v>74</v>
      </c>
    </row>
    <row r="11" spans="1:32" ht="17.5" customHeight="1">
      <c r="A11" s="332">
        <v>9</v>
      </c>
      <c r="B11" s="332">
        <v>7</v>
      </c>
      <c r="C11" s="29" t="s">
        <v>29</v>
      </c>
      <c r="D11" s="330">
        <v>7</v>
      </c>
      <c r="E11" s="399" t="s">
        <v>96</v>
      </c>
      <c r="F11" s="399" t="s">
        <v>97</v>
      </c>
      <c r="G11" s="350" t="s">
        <v>61</v>
      </c>
      <c r="H11" s="351" t="str">
        <f>_xlfn.XLOOKUP(E11&amp;" "&amp;F11,'2024年間集計'!$B$4:$B$77,'2024年間集計'!$D$4:$D$77,0)</f>
        <v>齋藤 育真</v>
      </c>
      <c r="I11" s="337">
        <v>31</v>
      </c>
      <c r="J11" s="337">
        <v>35</v>
      </c>
      <c r="K11" s="63" t="s">
        <v>40</v>
      </c>
      <c r="L11" s="27">
        <v>49</v>
      </c>
      <c r="M11" s="27">
        <v>56</v>
      </c>
      <c r="N11" s="27">
        <f t="shared" si="0"/>
        <v>105</v>
      </c>
      <c r="O11" s="27">
        <f t="shared" si="1"/>
        <v>74</v>
      </c>
      <c r="P11" s="27"/>
      <c r="Q11" s="27"/>
      <c r="R11" s="337"/>
      <c r="S11" s="27"/>
      <c r="T11" s="27">
        <f t="shared" si="2"/>
        <v>42</v>
      </c>
      <c r="W11" s="348" t="s">
        <v>406</v>
      </c>
      <c r="X11" s="357"/>
      <c r="Y11" s="356" t="s">
        <v>407</v>
      </c>
      <c r="Z11" s="356" t="s">
        <v>247</v>
      </c>
      <c r="AA11" s="395" t="str">
        <f t="shared" si="4"/>
        <v>齋藤 育真</v>
      </c>
      <c r="AB11" s="459">
        <f t="shared" si="8"/>
        <v>49</v>
      </c>
      <c r="AC11" s="459">
        <f t="shared" si="9"/>
        <v>56</v>
      </c>
      <c r="AD11" s="459">
        <f t="shared" si="10"/>
        <v>105</v>
      </c>
      <c r="AE11" s="459">
        <f t="shared" si="11"/>
        <v>31</v>
      </c>
      <c r="AF11" s="459">
        <f t="shared" si="12"/>
        <v>74</v>
      </c>
    </row>
    <row r="12" spans="1:32" ht="17.5" customHeight="1">
      <c r="A12" s="332">
        <v>10</v>
      </c>
      <c r="B12" s="332">
        <v>6</v>
      </c>
      <c r="C12" s="29" t="s">
        <v>29</v>
      </c>
      <c r="D12" s="330">
        <v>4</v>
      </c>
      <c r="E12" s="399" t="s">
        <v>366</v>
      </c>
      <c r="F12" s="399" t="s">
        <v>367</v>
      </c>
      <c r="G12" s="350" t="s">
        <v>113</v>
      </c>
      <c r="H12" s="351" t="str">
        <f>_xlfn.XLOOKUP(E12&amp;" "&amp;F12,'2024年間集計'!$B$4:$B$77,'2024年間集計'!$D$4:$D$77,0)</f>
        <v>小島 昌彦</v>
      </c>
      <c r="I12" s="337">
        <v>23</v>
      </c>
      <c r="J12" s="337">
        <v>2</v>
      </c>
      <c r="K12" s="48" t="s">
        <v>40</v>
      </c>
      <c r="L12" s="27">
        <v>47</v>
      </c>
      <c r="M12" s="27">
        <v>51</v>
      </c>
      <c r="N12" s="27">
        <f t="shared" si="0"/>
        <v>98</v>
      </c>
      <c r="O12" s="27">
        <f t="shared" si="1"/>
        <v>75</v>
      </c>
      <c r="P12" s="27"/>
      <c r="Q12" s="27"/>
      <c r="R12" s="27"/>
      <c r="S12" s="27"/>
      <c r="T12" s="27">
        <f t="shared" si="2"/>
        <v>8</v>
      </c>
      <c r="W12" s="348" t="s">
        <v>408</v>
      </c>
      <c r="X12" s="357"/>
      <c r="Y12" s="356" t="s">
        <v>409</v>
      </c>
      <c r="Z12" s="356" t="s">
        <v>246</v>
      </c>
      <c r="AA12" s="395" t="str">
        <f t="shared" si="4"/>
        <v>小島 昌彦</v>
      </c>
      <c r="AB12" s="459">
        <f t="shared" si="8"/>
        <v>47</v>
      </c>
      <c r="AC12" s="459">
        <f t="shared" si="9"/>
        <v>51</v>
      </c>
      <c r="AD12" s="459">
        <f t="shared" si="10"/>
        <v>98</v>
      </c>
      <c r="AE12" s="459">
        <f t="shared" si="11"/>
        <v>23</v>
      </c>
      <c r="AF12" s="459">
        <f t="shared" si="12"/>
        <v>75</v>
      </c>
    </row>
    <row r="13" spans="1:32" ht="17.5" customHeight="1">
      <c r="A13" s="332">
        <v>11</v>
      </c>
      <c r="B13" s="368">
        <v>5</v>
      </c>
      <c r="C13" s="29" t="s">
        <v>29</v>
      </c>
      <c r="D13" s="330">
        <v>2</v>
      </c>
      <c r="E13" s="399" t="s">
        <v>364</v>
      </c>
      <c r="F13" s="399" t="s">
        <v>365</v>
      </c>
      <c r="G13" s="350" t="s">
        <v>359</v>
      </c>
      <c r="H13" s="351" t="str">
        <f>_xlfn.XLOOKUP(E13&amp;" "&amp;F13,'2024年間集計'!$B$4:$B$77,'2024年間集計'!$D$4:$D$77,0)</f>
        <v>鈴木 謙司</v>
      </c>
      <c r="I13" s="426">
        <v>25</v>
      </c>
      <c r="J13" s="337">
        <v>5</v>
      </c>
      <c r="K13" s="45" t="s">
        <v>40</v>
      </c>
      <c r="L13" s="27">
        <v>48</v>
      </c>
      <c r="M13" s="27">
        <v>52</v>
      </c>
      <c r="N13" s="27">
        <f t="shared" si="0"/>
        <v>100</v>
      </c>
      <c r="O13" s="27">
        <f t="shared" si="1"/>
        <v>75</v>
      </c>
      <c r="P13" s="27">
        <v>9</v>
      </c>
      <c r="Q13" s="27"/>
      <c r="R13" s="27"/>
      <c r="S13" s="27"/>
      <c r="T13" s="27">
        <f t="shared" si="2"/>
        <v>10</v>
      </c>
      <c r="W13" s="348" t="s">
        <v>410</v>
      </c>
      <c r="X13" s="357"/>
      <c r="Y13" s="412"/>
      <c r="Z13" s="413"/>
      <c r="AA13" s="395" t="str">
        <f t="shared" si="4"/>
        <v>鈴木 謙司</v>
      </c>
      <c r="AB13" s="459">
        <f t="shared" si="8"/>
        <v>48</v>
      </c>
      <c r="AC13" s="459">
        <f t="shared" si="9"/>
        <v>52</v>
      </c>
      <c r="AD13" s="459">
        <f t="shared" si="10"/>
        <v>100</v>
      </c>
      <c r="AE13" s="459">
        <f t="shared" si="11"/>
        <v>25</v>
      </c>
      <c r="AF13" s="459">
        <f t="shared" si="12"/>
        <v>75</v>
      </c>
    </row>
    <row r="14" spans="1:32" ht="17.5" customHeight="1">
      <c r="A14" s="332">
        <v>12</v>
      </c>
      <c r="B14" s="332">
        <v>4</v>
      </c>
      <c r="C14" s="29" t="s">
        <v>29</v>
      </c>
      <c r="D14" s="369">
        <v>9</v>
      </c>
      <c r="E14" s="399" t="s">
        <v>69</v>
      </c>
      <c r="F14" s="399" t="s">
        <v>70</v>
      </c>
      <c r="G14" s="350" t="s">
        <v>64</v>
      </c>
      <c r="H14" s="351" t="str">
        <f>_xlfn.XLOOKUP(E14&amp;" "&amp;F14,'2024年間集計'!$B$4:$B$77,'2024年間集計'!$D$4:$D$77,0)</f>
        <v>矢尾板 Tony</v>
      </c>
      <c r="I14" s="372">
        <v>6</v>
      </c>
      <c r="J14" s="337">
        <v>61</v>
      </c>
      <c r="K14" s="45" t="s">
        <v>40</v>
      </c>
      <c r="L14" s="27">
        <v>42</v>
      </c>
      <c r="M14" s="27">
        <v>40</v>
      </c>
      <c r="N14" s="27">
        <f t="shared" si="0"/>
        <v>82</v>
      </c>
      <c r="O14" s="27">
        <f t="shared" si="1"/>
        <v>76</v>
      </c>
      <c r="P14" s="371">
        <v>12</v>
      </c>
      <c r="Q14" s="371">
        <v>12</v>
      </c>
      <c r="R14" s="371"/>
      <c r="S14" s="371"/>
      <c r="T14" s="27">
        <f t="shared" si="2"/>
        <v>65</v>
      </c>
      <c r="W14" s="357" t="s">
        <v>411</v>
      </c>
      <c r="X14" s="357"/>
      <c r="Y14" s="357"/>
      <c r="Z14" s="353"/>
      <c r="AA14" s="395" t="str">
        <f t="shared" si="4"/>
        <v>矢尾板 Tony</v>
      </c>
      <c r="AB14" s="459">
        <f t="shared" ref="AB14:AB17" si="13">L14</f>
        <v>42</v>
      </c>
      <c r="AC14" s="459">
        <f t="shared" ref="AC14:AC17" si="14">M14</f>
        <v>40</v>
      </c>
      <c r="AD14" s="459">
        <f t="shared" ref="AD14:AD17" si="15">AB14+AC14</f>
        <v>82</v>
      </c>
      <c r="AE14" s="459">
        <f t="shared" ref="AE14:AE17" si="16">I14</f>
        <v>6</v>
      </c>
      <c r="AF14" s="459">
        <f t="shared" ref="AF14:AF17" si="17">AD14-AE14</f>
        <v>76</v>
      </c>
    </row>
    <row r="15" spans="1:32" ht="17.5" customHeight="1">
      <c r="A15" s="332">
        <v>13</v>
      </c>
      <c r="B15" s="332">
        <v>3</v>
      </c>
      <c r="C15" s="29" t="s">
        <v>29</v>
      </c>
      <c r="D15" s="330">
        <v>4</v>
      </c>
      <c r="E15" s="399" t="s">
        <v>268</v>
      </c>
      <c r="F15" s="399" t="s">
        <v>269</v>
      </c>
      <c r="G15" s="350" t="s">
        <v>217</v>
      </c>
      <c r="H15" s="351" t="str">
        <f>_xlfn.XLOOKUP(E15&amp;" "&amp;F15,'2024年間集計'!$B$4:$B$77,'2024年間集計'!$D$4:$D$77,0)</f>
        <v>比留間 雅人</v>
      </c>
      <c r="I15" s="337">
        <v>11</v>
      </c>
      <c r="J15" s="337">
        <v>26</v>
      </c>
      <c r="K15" s="60" t="s">
        <v>40</v>
      </c>
      <c r="L15" s="27">
        <v>40</v>
      </c>
      <c r="M15" s="27">
        <v>47</v>
      </c>
      <c r="N15" s="27">
        <f t="shared" si="0"/>
        <v>87</v>
      </c>
      <c r="O15" s="27">
        <f t="shared" si="1"/>
        <v>76</v>
      </c>
      <c r="P15" s="27"/>
      <c r="Q15" s="27"/>
      <c r="R15" s="27"/>
      <c r="S15" s="27"/>
      <c r="T15" s="27">
        <f t="shared" si="2"/>
        <v>29</v>
      </c>
      <c r="W15" s="357" t="s">
        <v>412</v>
      </c>
      <c r="X15" s="357"/>
      <c r="Y15" s="357"/>
      <c r="Z15" s="353"/>
      <c r="AA15" s="395" t="str">
        <f t="shared" si="4"/>
        <v>比留間 雅人</v>
      </c>
      <c r="AB15" s="459">
        <f t="shared" si="13"/>
        <v>40</v>
      </c>
      <c r="AC15" s="459">
        <f t="shared" si="14"/>
        <v>47</v>
      </c>
      <c r="AD15" s="459">
        <f t="shared" si="15"/>
        <v>87</v>
      </c>
      <c r="AE15" s="459">
        <f t="shared" si="16"/>
        <v>11</v>
      </c>
      <c r="AF15" s="459">
        <f t="shared" si="17"/>
        <v>76</v>
      </c>
    </row>
    <row r="16" spans="1:32" ht="17.5" customHeight="1">
      <c r="A16" s="332">
        <v>14</v>
      </c>
      <c r="B16" s="332">
        <v>2</v>
      </c>
      <c r="C16" s="29" t="s">
        <v>29</v>
      </c>
      <c r="D16" s="330">
        <v>10</v>
      </c>
      <c r="E16" s="399" t="s">
        <v>34</v>
      </c>
      <c r="F16" s="399" t="s">
        <v>35</v>
      </c>
      <c r="G16" s="350" t="s">
        <v>110</v>
      </c>
      <c r="H16" s="351" t="str">
        <f>_xlfn.XLOOKUP(E16&amp;" "&amp;F16,'2024年間集計'!$B$4:$B$77,'2024年間集計'!$D$4:$D$77,0)</f>
        <v>加藤 清也</v>
      </c>
      <c r="I16" s="337">
        <v>15</v>
      </c>
      <c r="J16" s="337">
        <v>20</v>
      </c>
      <c r="K16" s="48" t="s">
        <v>40</v>
      </c>
      <c r="L16" s="27">
        <v>49</v>
      </c>
      <c r="M16" s="27">
        <v>43</v>
      </c>
      <c r="N16" s="27">
        <f t="shared" si="0"/>
        <v>92</v>
      </c>
      <c r="O16" s="27">
        <f t="shared" si="1"/>
        <v>77</v>
      </c>
      <c r="P16" s="27"/>
      <c r="Q16" s="27"/>
      <c r="R16" s="27"/>
      <c r="S16" s="27"/>
      <c r="T16" s="27">
        <f t="shared" si="2"/>
        <v>22</v>
      </c>
      <c r="W16" s="357" t="s">
        <v>413</v>
      </c>
      <c r="X16" s="357"/>
      <c r="Y16" s="357"/>
      <c r="Z16" s="353"/>
      <c r="AA16" s="395" t="str">
        <f t="shared" si="4"/>
        <v>加藤 清也</v>
      </c>
      <c r="AB16" s="459">
        <f t="shared" si="13"/>
        <v>49</v>
      </c>
      <c r="AC16" s="459">
        <f t="shared" si="14"/>
        <v>43</v>
      </c>
      <c r="AD16" s="459">
        <f t="shared" si="15"/>
        <v>92</v>
      </c>
      <c r="AE16" s="459">
        <f t="shared" si="16"/>
        <v>15</v>
      </c>
      <c r="AF16" s="459">
        <f t="shared" si="17"/>
        <v>77</v>
      </c>
    </row>
    <row r="17" spans="1:32" ht="17.5" customHeight="1">
      <c r="A17" s="332">
        <v>15</v>
      </c>
      <c r="B17" s="368">
        <v>1</v>
      </c>
      <c r="C17" s="29" t="s">
        <v>29</v>
      </c>
      <c r="D17" s="369">
        <v>3</v>
      </c>
      <c r="E17" s="399" t="s">
        <v>362</v>
      </c>
      <c r="F17" s="399" t="s">
        <v>363</v>
      </c>
      <c r="G17" s="350" t="s">
        <v>215</v>
      </c>
      <c r="H17" s="351" t="str">
        <f>_xlfn.XLOOKUP(E17&amp;" "&amp;F17,'2024年間集計'!$B$4:$B$77,'2024年間集計'!$D$4:$D$77,0)</f>
        <v>遠藤 誠</v>
      </c>
      <c r="I17" s="372">
        <v>21</v>
      </c>
      <c r="J17" s="337">
        <v>5</v>
      </c>
      <c r="K17" s="48" t="s">
        <v>44</v>
      </c>
      <c r="L17" s="27">
        <v>51</v>
      </c>
      <c r="M17" s="371">
        <v>47</v>
      </c>
      <c r="N17" s="27">
        <f t="shared" si="0"/>
        <v>98</v>
      </c>
      <c r="O17" s="27">
        <f t="shared" si="1"/>
        <v>77</v>
      </c>
      <c r="P17" s="371"/>
      <c r="Q17" s="371"/>
      <c r="R17" s="371"/>
      <c r="S17" s="371"/>
      <c r="T17" s="27">
        <f t="shared" si="2"/>
        <v>6</v>
      </c>
      <c r="W17" s="348" t="s">
        <v>414</v>
      </c>
      <c r="X17" s="357"/>
      <c r="Y17" s="440" t="s">
        <v>723</v>
      </c>
      <c r="Z17" s="354" t="s">
        <v>416</v>
      </c>
      <c r="AA17" s="395" t="str">
        <f t="shared" si="4"/>
        <v>遠藤 誠</v>
      </c>
      <c r="AB17" s="459">
        <f t="shared" si="13"/>
        <v>51</v>
      </c>
      <c r="AC17" s="459">
        <f t="shared" si="14"/>
        <v>47</v>
      </c>
      <c r="AD17" s="459">
        <f t="shared" si="15"/>
        <v>98</v>
      </c>
      <c r="AE17" s="459">
        <f t="shared" si="16"/>
        <v>21</v>
      </c>
      <c r="AF17" s="459">
        <f t="shared" si="17"/>
        <v>77</v>
      </c>
    </row>
    <row r="18" spans="1:32" ht="17.5" customHeight="1">
      <c r="A18" s="332">
        <v>16</v>
      </c>
      <c r="B18" s="332">
        <v>1</v>
      </c>
      <c r="C18" s="29" t="s">
        <v>29</v>
      </c>
      <c r="D18" s="330">
        <v>11</v>
      </c>
      <c r="E18" s="399" t="s">
        <v>4</v>
      </c>
      <c r="F18" s="399" t="s">
        <v>5</v>
      </c>
      <c r="G18" s="350" t="s">
        <v>113</v>
      </c>
      <c r="H18" s="351" t="str">
        <f>_xlfn.XLOOKUP(E18&amp;" "&amp;F18,'2024年間集計'!$B$4:$B$77,'2024年間集計'!$D$4:$D$77,0)</f>
        <v>Candy 長井</v>
      </c>
      <c r="I18" s="337">
        <v>25</v>
      </c>
      <c r="J18" s="337">
        <v>5</v>
      </c>
      <c r="K18" s="45" t="s">
        <v>43</v>
      </c>
      <c r="L18" s="27">
        <v>50</v>
      </c>
      <c r="M18" s="27">
        <v>52</v>
      </c>
      <c r="N18" s="27">
        <f t="shared" si="0"/>
        <v>102</v>
      </c>
      <c r="O18" s="27">
        <f t="shared" si="1"/>
        <v>77</v>
      </c>
      <c r="P18" s="27"/>
      <c r="Q18" s="27"/>
      <c r="R18" s="27"/>
      <c r="S18" s="27"/>
      <c r="T18" s="27">
        <f t="shared" si="2"/>
        <v>6</v>
      </c>
      <c r="W18" s="357" t="s">
        <v>417</v>
      </c>
      <c r="X18" s="357"/>
      <c r="Y18" s="356"/>
      <c r="Z18" s="357"/>
      <c r="AA18" s="395" t="str">
        <f t="shared" si="4"/>
        <v>Candy 長井</v>
      </c>
      <c r="AB18" s="414"/>
      <c r="AC18" s="414"/>
      <c r="AD18" s="414"/>
      <c r="AE18" s="334"/>
      <c r="AF18" s="334"/>
    </row>
    <row r="19" spans="1:32" ht="17.5" customHeight="1">
      <c r="A19" s="332">
        <v>17</v>
      </c>
      <c r="B19" s="332">
        <v>1</v>
      </c>
      <c r="C19" s="29" t="s">
        <v>29</v>
      </c>
      <c r="D19" s="330">
        <v>1</v>
      </c>
      <c r="E19" s="399" t="s">
        <v>74</v>
      </c>
      <c r="F19" s="399" t="s">
        <v>198</v>
      </c>
      <c r="G19" s="351" t="s">
        <v>113</v>
      </c>
      <c r="H19" s="351" t="str">
        <f>_xlfn.XLOOKUP(E19&amp;" "&amp;F19,'2024年間集計'!$B$4:$B$77,'2024年間集計'!$D$4:$D$77,0)</f>
        <v>湯澤 美紀</v>
      </c>
      <c r="I19" s="426">
        <v>29</v>
      </c>
      <c r="J19" s="337">
        <v>24</v>
      </c>
      <c r="K19" s="45" t="s">
        <v>43</v>
      </c>
      <c r="L19" s="27">
        <v>52</v>
      </c>
      <c r="M19" s="27">
        <v>55</v>
      </c>
      <c r="N19" s="27">
        <f t="shared" si="0"/>
        <v>107</v>
      </c>
      <c r="O19" s="27">
        <f t="shared" si="1"/>
        <v>78</v>
      </c>
      <c r="P19" s="27"/>
      <c r="Q19" s="27"/>
      <c r="R19" s="27"/>
      <c r="S19" s="27"/>
      <c r="T19" s="27">
        <f t="shared" si="2"/>
        <v>25</v>
      </c>
      <c r="W19" s="357" t="s">
        <v>418</v>
      </c>
      <c r="X19" s="357"/>
      <c r="Y19" s="357"/>
      <c r="Z19" s="357"/>
      <c r="AA19" s="354" t="str">
        <f t="shared" si="4"/>
        <v>湯澤 美紀</v>
      </c>
      <c r="AB19" s="414"/>
      <c r="AC19" s="414"/>
      <c r="AD19" s="414"/>
      <c r="AE19" s="334"/>
      <c r="AF19" s="334"/>
    </row>
    <row r="20" spans="1:32" ht="17.5" customHeight="1">
      <c r="A20" s="332">
        <v>18</v>
      </c>
      <c r="B20" s="332">
        <v>1</v>
      </c>
      <c r="C20" s="29" t="s">
        <v>29</v>
      </c>
      <c r="D20" s="330">
        <v>2</v>
      </c>
      <c r="E20" s="399" t="s">
        <v>200</v>
      </c>
      <c r="F20" s="399" t="s">
        <v>75</v>
      </c>
      <c r="G20" s="350" t="s">
        <v>203</v>
      </c>
      <c r="H20" s="351" t="str">
        <f>_xlfn.XLOOKUP(E20&amp;" "&amp;F20,'2024年間集計'!$B$4:$B$77,'2024年間集計'!$D$4:$D$77,0)</f>
        <v>和田 徹</v>
      </c>
      <c r="I20" s="337">
        <v>19</v>
      </c>
      <c r="J20" s="337">
        <v>2</v>
      </c>
      <c r="K20" s="63" t="s">
        <v>40</v>
      </c>
      <c r="L20" s="27">
        <v>52</v>
      </c>
      <c r="M20" s="27">
        <v>46</v>
      </c>
      <c r="N20" s="27">
        <f t="shared" si="0"/>
        <v>98</v>
      </c>
      <c r="O20" s="27">
        <f t="shared" si="1"/>
        <v>79</v>
      </c>
      <c r="P20" s="27">
        <v>13</v>
      </c>
      <c r="Q20" s="27"/>
      <c r="R20" s="27"/>
      <c r="S20" s="27"/>
      <c r="T20" s="27">
        <f t="shared" si="2"/>
        <v>3</v>
      </c>
      <c r="W20" s="348" t="s">
        <v>419</v>
      </c>
      <c r="X20" s="357"/>
      <c r="Y20" s="357"/>
      <c r="Z20" s="353"/>
      <c r="AA20" s="354" t="str">
        <f t="shared" si="4"/>
        <v>和田 徹</v>
      </c>
      <c r="AB20" s="414"/>
      <c r="AC20" s="414"/>
      <c r="AD20" s="414"/>
      <c r="AE20" s="334"/>
      <c r="AF20" s="334"/>
    </row>
    <row r="21" spans="1:32" ht="17.5" customHeight="1">
      <c r="A21" s="332">
        <v>19</v>
      </c>
      <c r="B21" s="332">
        <v>1</v>
      </c>
      <c r="C21" s="29" t="s">
        <v>29</v>
      </c>
      <c r="D21" s="330">
        <v>1</v>
      </c>
      <c r="E21" s="399" t="s">
        <v>22</v>
      </c>
      <c r="F21" s="399" t="s">
        <v>23</v>
      </c>
      <c r="G21" s="351" t="s">
        <v>109</v>
      </c>
      <c r="H21" s="351" t="str">
        <f>_xlfn.XLOOKUP(E21&amp;" "&amp;F21,'2024年間集計'!$B$4:$B$77,'2024年間集計'!$D$4:$D$77,0)</f>
        <v>小山 明男</v>
      </c>
      <c r="I21" s="426">
        <v>26</v>
      </c>
      <c r="J21" s="337">
        <v>15</v>
      </c>
      <c r="K21" s="45" t="s">
        <v>40</v>
      </c>
      <c r="L21" s="27">
        <v>50</v>
      </c>
      <c r="M21" s="27">
        <v>55</v>
      </c>
      <c r="N21" s="27">
        <f t="shared" si="0"/>
        <v>105</v>
      </c>
      <c r="O21" s="27">
        <f t="shared" si="1"/>
        <v>79</v>
      </c>
      <c r="P21" s="27"/>
      <c r="Q21" s="27"/>
      <c r="R21" s="27"/>
      <c r="S21" s="27"/>
      <c r="T21" s="27">
        <f t="shared" si="2"/>
        <v>16</v>
      </c>
      <c r="W21" s="357" t="s">
        <v>420</v>
      </c>
      <c r="X21" s="357"/>
      <c r="Y21" s="412"/>
      <c r="Z21" s="413"/>
      <c r="AA21" s="354" t="str">
        <f t="shared" si="4"/>
        <v>小山 明男</v>
      </c>
      <c r="AB21" s="414"/>
      <c r="AC21" s="414"/>
      <c r="AD21" s="414"/>
      <c r="AE21" s="334"/>
      <c r="AF21" s="334"/>
    </row>
    <row r="22" spans="1:32" ht="17.5" customHeight="1">
      <c r="A22" s="332">
        <v>20</v>
      </c>
      <c r="B22" s="332">
        <v>1</v>
      </c>
      <c r="C22" s="29" t="s">
        <v>29</v>
      </c>
      <c r="D22" s="330">
        <v>10</v>
      </c>
      <c r="E22" s="399" t="s">
        <v>516</v>
      </c>
      <c r="F22" s="399" t="s">
        <v>517</v>
      </c>
      <c r="G22" s="350" t="s">
        <v>113</v>
      </c>
      <c r="H22" s="351" t="str">
        <f>_xlfn.XLOOKUP(E22&amp;" "&amp;F22,'2024年間集計'!$B$4:$B$77,'2024年間集計'!$D$4:$D$77,0)</f>
        <v>糸山 孝彦</v>
      </c>
      <c r="I22" s="337">
        <v>28</v>
      </c>
      <c r="J22" s="337">
        <v>4</v>
      </c>
      <c r="K22" s="48" t="s">
        <v>40</v>
      </c>
      <c r="L22" s="27">
        <v>55</v>
      </c>
      <c r="M22" s="27">
        <v>52</v>
      </c>
      <c r="N22" s="27">
        <f t="shared" si="0"/>
        <v>107</v>
      </c>
      <c r="O22" s="27">
        <f t="shared" si="1"/>
        <v>79</v>
      </c>
      <c r="P22" s="27"/>
      <c r="Q22" s="27">
        <v>3</v>
      </c>
      <c r="R22" s="27"/>
      <c r="S22" s="27"/>
      <c r="T22" s="27">
        <f t="shared" si="2"/>
        <v>5</v>
      </c>
      <c r="W22" s="348" t="s">
        <v>421</v>
      </c>
      <c r="X22" s="357"/>
      <c r="Y22" s="354" t="s">
        <v>723</v>
      </c>
      <c r="Z22" s="357" t="s">
        <v>423</v>
      </c>
      <c r="AA22" s="354" t="str">
        <f t="shared" si="4"/>
        <v>糸山 孝彦</v>
      </c>
      <c r="AB22" s="414"/>
      <c r="AC22" s="414"/>
      <c r="AD22" s="414"/>
      <c r="AE22" s="334"/>
      <c r="AF22" s="334"/>
    </row>
    <row r="23" spans="1:32" ht="17.5" customHeight="1">
      <c r="A23" s="332">
        <v>21</v>
      </c>
      <c r="B23" s="332">
        <v>1</v>
      </c>
      <c r="C23" s="29" t="s">
        <v>29</v>
      </c>
      <c r="D23" s="330">
        <v>6</v>
      </c>
      <c r="E23" s="399" t="s">
        <v>17</v>
      </c>
      <c r="F23" s="399" t="s">
        <v>493</v>
      </c>
      <c r="G23" s="350" t="s">
        <v>113</v>
      </c>
      <c r="H23" s="351" t="str">
        <f>_xlfn.XLOOKUP(E23&amp;" "&amp;F23,'2024年間集計'!$B$4:$B$77,'2024年間集計'!$D$4:$D$77,0)</f>
        <v>水澤 淳子</v>
      </c>
      <c r="I23" s="337">
        <v>32</v>
      </c>
      <c r="J23" s="337">
        <v>4</v>
      </c>
      <c r="K23" s="63" t="s">
        <v>43</v>
      </c>
      <c r="L23" s="27">
        <v>57</v>
      </c>
      <c r="M23" s="27">
        <v>54</v>
      </c>
      <c r="N23" s="27">
        <f t="shared" si="0"/>
        <v>111</v>
      </c>
      <c r="O23" s="27">
        <f t="shared" si="1"/>
        <v>79</v>
      </c>
      <c r="P23" s="27"/>
      <c r="Q23" s="27"/>
      <c r="R23" s="27"/>
      <c r="S23" s="27"/>
      <c r="T23" s="27">
        <f t="shared" si="2"/>
        <v>5</v>
      </c>
      <c r="W23" s="357" t="s">
        <v>424</v>
      </c>
      <c r="X23" s="357"/>
      <c r="Y23" s="359"/>
      <c r="Z23" s="359"/>
      <c r="AA23" s="354" t="str">
        <f t="shared" si="4"/>
        <v>水澤 淳子</v>
      </c>
      <c r="AB23" s="414"/>
      <c r="AC23" s="414"/>
      <c r="AD23" s="414"/>
      <c r="AE23" s="334"/>
      <c r="AF23" s="334"/>
    </row>
    <row r="24" spans="1:32" ht="17.5" customHeight="1">
      <c r="A24" s="332">
        <v>22</v>
      </c>
      <c r="B24" s="332">
        <v>1</v>
      </c>
      <c r="C24" s="29" t="s">
        <v>29</v>
      </c>
      <c r="D24" s="330">
        <v>7</v>
      </c>
      <c r="E24" s="399" t="s">
        <v>80</v>
      </c>
      <c r="F24" s="399" t="s">
        <v>81</v>
      </c>
      <c r="G24" s="350" t="s">
        <v>118</v>
      </c>
      <c r="H24" s="351" t="str">
        <f>_xlfn.XLOOKUP(E24&amp;" "&amp;F24,'2024年間集計'!$B$4:$B$77,'2024年間集計'!$D$4:$D$77,0)</f>
        <v>肥嶋 俊明</v>
      </c>
      <c r="I24" s="337">
        <v>25</v>
      </c>
      <c r="J24" s="337">
        <v>10</v>
      </c>
      <c r="K24" s="45" t="s">
        <v>40</v>
      </c>
      <c r="L24" s="27">
        <v>50</v>
      </c>
      <c r="M24" s="27">
        <v>55</v>
      </c>
      <c r="N24" s="27">
        <f t="shared" si="0"/>
        <v>105</v>
      </c>
      <c r="O24" s="27">
        <f t="shared" si="1"/>
        <v>80</v>
      </c>
      <c r="P24" s="27"/>
      <c r="Q24" s="27"/>
      <c r="R24" s="27"/>
      <c r="S24" s="27"/>
      <c r="T24" s="27">
        <f t="shared" si="2"/>
        <v>11</v>
      </c>
      <c r="W24" s="357" t="s">
        <v>549</v>
      </c>
      <c r="X24" s="357"/>
      <c r="Y24" s="357"/>
      <c r="Z24" s="357"/>
      <c r="AA24" s="354" t="str">
        <f t="shared" si="4"/>
        <v>肥嶋 俊明</v>
      </c>
      <c r="AB24" s="414"/>
      <c r="AC24" s="414"/>
      <c r="AD24" s="414"/>
      <c r="AE24" s="334"/>
      <c r="AF24" s="334"/>
    </row>
    <row r="25" spans="1:32" ht="17.5" customHeight="1">
      <c r="A25" s="332">
        <v>23</v>
      </c>
      <c r="B25" s="332">
        <v>1</v>
      </c>
      <c r="C25" s="29" t="s">
        <v>29</v>
      </c>
      <c r="D25" s="330">
        <v>8</v>
      </c>
      <c r="E25" s="399" t="s">
        <v>173</v>
      </c>
      <c r="F25" s="399" t="s">
        <v>174</v>
      </c>
      <c r="G25" s="350" t="s">
        <v>221</v>
      </c>
      <c r="H25" s="351" t="str">
        <f>_xlfn.XLOOKUP(E25&amp;" "&amp;F25,'2024年間集計'!$B$4:$B$77,'2024年間集計'!$D$4:$D$77,0)</f>
        <v>中本 大志朗</v>
      </c>
      <c r="I25" s="337">
        <v>22</v>
      </c>
      <c r="J25" s="337">
        <v>29</v>
      </c>
      <c r="K25" s="45" t="s">
        <v>40</v>
      </c>
      <c r="L25" s="27">
        <v>52</v>
      </c>
      <c r="M25" s="27">
        <v>51</v>
      </c>
      <c r="N25" s="27">
        <f t="shared" si="0"/>
        <v>103</v>
      </c>
      <c r="O25" s="27">
        <f t="shared" si="1"/>
        <v>81</v>
      </c>
      <c r="P25" s="27"/>
      <c r="Q25" s="27"/>
      <c r="R25" s="27"/>
      <c r="S25" s="27"/>
      <c r="T25" s="27">
        <f t="shared" si="2"/>
        <v>30</v>
      </c>
      <c r="W25" s="348" t="s">
        <v>426</v>
      </c>
      <c r="X25" s="357"/>
      <c r="Y25" s="357" t="s">
        <v>427</v>
      </c>
      <c r="Z25" s="357" t="s">
        <v>87</v>
      </c>
      <c r="AA25" s="354" t="str">
        <f t="shared" si="4"/>
        <v>中本 大志朗</v>
      </c>
      <c r="AB25" s="362"/>
      <c r="AC25" s="414"/>
      <c r="AD25" s="414"/>
      <c r="AE25" s="334"/>
      <c r="AF25" s="334"/>
    </row>
    <row r="26" spans="1:32" ht="17.5" customHeight="1">
      <c r="A26" s="332">
        <v>24</v>
      </c>
      <c r="B26" s="332">
        <v>1</v>
      </c>
      <c r="C26" s="29" t="s">
        <v>29</v>
      </c>
      <c r="D26" s="330">
        <v>1</v>
      </c>
      <c r="E26" s="399" t="s">
        <v>74</v>
      </c>
      <c r="F26" s="399" t="s">
        <v>75</v>
      </c>
      <c r="G26" s="350" t="s">
        <v>143</v>
      </c>
      <c r="H26" s="351" t="str">
        <f>_xlfn.XLOOKUP(E26&amp;" "&amp;F26,'2024年間集計'!$B$4:$B$77,'2024年間集計'!$D$4:$D$77,0)</f>
        <v>湯澤 亨</v>
      </c>
      <c r="I26" s="337">
        <v>12</v>
      </c>
      <c r="J26" s="337">
        <v>14</v>
      </c>
      <c r="K26" s="60" t="s">
        <v>40</v>
      </c>
      <c r="L26" s="27">
        <v>52</v>
      </c>
      <c r="M26" s="27">
        <v>42</v>
      </c>
      <c r="N26" s="27">
        <f t="shared" si="0"/>
        <v>94</v>
      </c>
      <c r="O26" s="27">
        <f t="shared" si="1"/>
        <v>82</v>
      </c>
      <c r="P26" s="27"/>
      <c r="Q26" s="27"/>
      <c r="R26" s="27"/>
      <c r="S26" s="27"/>
      <c r="T26" s="27">
        <f t="shared" si="2"/>
        <v>15</v>
      </c>
      <c r="W26" s="357" t="s">
        <v>428</v>
      </c>
      <c r="X26" s="357"/>
      <c r="Y26" s="416" t="s">
        <v>750</v>
      </c>
      <c r="Z26" s="416" t="s">
        <v>749</v>
      </c>
      <c r="AA26" s="354" t="str">
        <f t="shared" si="4"/>
        <v>湯澤 亨</v>
      </c>
      <c r="AB26" s="414"/>
      <c r="AC26" s="414"/>
      <c r="AD26" s="414"/>
      <c r="AE26" s="334"/>
      <c r="AF26" s="334"/>
    </row>
    <row r="27" spans="1:32" ht="17.5" customHeight="1">
      <c r="A27" s="332">
        <v>25</v>
      </c>
      <c r="B27" s="332">
        <v>1</v>
      </c>
      <c r="C27" s="29" t="s">
        <v>29</v>
      </c>
      <c r="D27" s="330">
        <v>2</v>
      </c>
      <c r="E27" s="399" t="s">
        <v>41</v>
      </c>
      <c r="F27" s="399" t="s">
        <v>42</v>
      </c>
      <c r="G27" s="351" t="s">
        <v>121</v>
      </c>
      <c r="H27" s="351" t="str">
        <f>_xlfn.XLOOKUP(E27&amp;" "&amp;F27,'2024年間集計'!$B$4:$B$77,'2024年間集計'!$D$4:$D$77,0)</f>
        <v>篠塚 和明</v>
      </c>
      <c r="I27" s="426">
        <v>13</v>
      </c>
      <c r="J27" s="337">
        <v>6</v>
      </c>
      <c r="K27" s="45" t="s">
        <v>44</v>
      </c>
      <c r="L27" s="27">
        <v>50</v>
      </c>
      <c r="M27" s="27">
        <v>45</v>
      </c>
      <c r="N27" s="27">
        <f t="shared" si="0"/>
        <v>95</v>
      </c>
      <c r="O27" s="27">
        <f t="shared" si="1"/>
        <v>82</v>
      </c>
      <c r="P27" s="27">
        <v>2</v>
      </c>
      <c r="Q27" s="27"/>
      <c r="R27" s="27" t="s">
        <v>753</v>
      </c>
      <c r="S27" s="27"/>
      <c r="T27" s="27">
        <f t="shared" si="2"/>
        <v>7</v>
      </c>
      <c r="W27" s="357" t="s">
        <v>550</v>
      </c>
      <c r="X27" s="357"/>
      <c r="Y27" s="357"/>
      <c r="Z27" s="357"/>
      <c r="AA27" s="354" t="str">
        <f t="shared" si="4"/>
        <v>篠塚 和明</v>
      </c>
      <c r="AB27" s="414"/>
      <c r="AC27" s="414"/>
      <c r="AD27" s="414"/>
      <c r="AE27" s="334"/>
      <c r="AF27" s="334"/>
    </row>
    <row r="28" spans="1:32" ht="17.5" customHeight="1">
      <c r="A28" s="332">
        <v>26</v>
      </c>
      <c r="B28" s="332">
        <v>1</v>
      </c>
      <c r="C28" s="29" t="s">
        <v>29</v>
      </c>
      <c r="D28" s="330">
        <v>8</v>
      </c>
      <c r="E28" s="399" t="s">
        <v>82</v>
      </c>
      <c r="F28" s="399" t="s">
        <v>83</v>
      </c>
      <c r="G28" s="351" t="s">
        <v>62</v>
      </c>
      <c r="H28" s="351" t="str">
        <f>_xlfn.XLOOKUP(E28&amp;" "&amp;F28,'2024年間集計'!$B$4:$B$77,'2024年間集計'!$D$4:$D$77,0)</f>
        <v>後藤 敦彦</v>
      </c>
      <c r="I28" s="426">
        <v>16</v>
      </c>
      <c r="J28" s="337">
        <v>35</v>
      </c>
      <c r="K28" s="45" t="s">
        <v>40</v>
      </c>
      <c r="L28" s="27">
        <v>50</v>
      </c>
      <c r="M28" s="27">
        <v>48</v>
      </c>
      <c r="N28" s="27">
        <f t="shared" si="0"/>
        <v>98</v>
      </c>
      <c r="O28" s="27">
        <f t="shared" si="1"/>
        <v>82</v>
      </c>
      <c r="P28" s="27"/>
      <c r="Q28" s="27"/>
      <c r="R28" s="27"/>
      <c r="S28" s="27"/>
      <c r="T28" s="27">
        <f t="shared" si="2"/>
        <v>36</v>
      </c>
      <c r="W28" s="357" t="s">
        <v>431</v>
      </c>
      <c r="X28" s="357"/>
      <c r="Y28" s="357"/>
      <c r="Z28" s="357"/>
      <c r="AA28" s="354" t="str">
        <f t="shared" si="4"/>
        <v>後藤 敦彦</v>
      </c>
      <c r="AB28" s="414"/>
      <c r="AC28" s="414"/>
      <c r="AD28" s="414"/>
      <c r="AE28" s="334"/>
      <c r="AF28" s="334"/>
    </row>
    <row r="29" spans="1:32" ht="17.5" customHeight="1">
      <c r="A29" s="332">
        <v>27</v>
      </c>
      <c r="B29" s="332">
        <v>1</v>
      </c>
      <c r="C29" s="29" t="s">
        <v>29</v>
      </c>
      <c r="D29" s="330">
        <v>3</v>
      </c>
      <c r="E29" s="399" t="s">
        <v>511</v>
      </c>
      <c r="F29" s="399" t="s">
        <v>512</v>
      </c>
      <c r="G29" s="350" t="s">
        <v>513</v>
      </c>
      <c r="H29" s="351" t="str">
        <f>_xlfn.XLOOKUP(E29&amp;" "&amp;F29,'2024年間集計'!$B$4:$B$77,'2024年間集計'!$D$4:$D$77,0)</f>
        <v>太田 英之</v>
      </c>
      <c r="I29" s="337">
        <v>19</v>
      </c>
      <c r="J29" s="337">
        <v>3</v>
      </c>
      <c r="K29" s="63" t="s">
        <v>40</v>
      </c>
      <c r="L29" s="27">
        <v>49</v>
      </c>
      <c r="M29" s="27">
        <v>52</v>
      </c>
      <c r="N29" s="27">
        <f t="shared" si="0"/>
        <v>101</v>
      </c>
      <c r="O29" s="27">
        <f t="shared" si="1"/>
        <v>82</v>
      </c>
      <c r="P29" s="27"/>
      <c r="Q29" s="27"/>
      <c r="R29" s="27"/>
      <c r="S29" s="27"/>
      <c r="T29" s="27">
        <f t="shared" si="2"/>
        <v>4</v>
      </c>
      <c r="W29" s="357" t="s">
        <v>432</v>
      </c>
      <c r="X29" s="357"/>
      <c r="Y29" s="360"/>
      <c r="Z29" s="360"/>
      <c r="AA29" s="354" t="str">
        <f t="shared" si="4"/>
        <v>太田 英之</v>
      </c>
      <c r="AB29" s="414"/>
      <c r="AC29" s="414"/>
      <c r="AD29" s="414"/>
      <c r="AE29" s="361"/>
      <c r="AF29" s="334"/>
    </row>
    <row r="30" spans="1:32" ht="17.5" customHeight="1">
      <c r="A30" s="332">
        <v>28</v>
      </c>
      <c r="B30" s="332">
        <v>1</v>
      </c>
      <c r="C30" s="29" t="s">
        <v>29</v>
      </c>
      <c r="D30" s="330">
        <v>2</v>
      </c>
      <c r="E30" s="399" t="s">
        <v>488</v>
      </c>
      <c r="F30" s="399" t="s">
        <v>489</v>
      </c>
      <c r="G30" s="351" t="s">
        <v>113</v>
      </c>
      <c r="H30" s="351" t="str">
        <f>_xlfn.XLOOKUP(E30&amp;" "&amp;F30,'2024年間集計'!$B$4:$B$77,'2024年間集計'!$D$4:$D$77,0)</f>
        <v>長島 隆志</v>
      </c>
      <c r="I30" s="426">
        <v>24</v>
      </c>
      <c r="J30" s="337">
        <v>23</v>
      </c>
      <c r="K30" s="45" t="s">
        <v>44</v>
      </c>
      <c r="L30" s="27">
        <v>46</v>
      </c>
      <c r="M30" s="27">
        <v>60</v>
      </c>
      <c r="N30" s="27">
        <f t="shared" si="0"/>
        <v>106</v>
      </c>
      <c r="O30" s="27">
        <f t="shared" si="1"/>
        <v>82</v>
      </c>
      <c r="P30" s="27"/>
      <c r="Q30" s="27"/>
      <c r="R30" s="27"/>
      <c r="S30" s="27"/>
      <c r="T30" s="27">
        <f t="shared" si="2"/>
        <v>24</v>
      </c>
      <c r="W30" s="357" t="s">
        <v>433</v>
      </c>
      <c r="X30" s="357"/>
      <c r="Y30" s="357"/>
      <c r="Z30" s="357"/>
      <c r="AA30" s="354" t="str">
        <f t="shared" si="4"/>
        <v>長島 隆志</v>
      </c>
      <c r="AB30" s="414"/>
      <c r="AC30" s="414"/>
      <c r="AD30" s="414"/>
      <c r="AE30" s="361"/>
      <c r="AF30" s="361"/>
    </row>
    <row r="31" spans="1:32" ht="17.5" customHeight="1">
      <c r="A31" s="332">
        <v>29</v>
      </c>
      <c r="B31" s="332">
        <v>1</v>
      </c>
      <c r="C31" s="29" t="s">
        <v>29</v>
      </c>
      <c r="D31" s="330">
        <v>5</v>
      </c>
      <c r="E31" s="399" t="s">
        <v>270</v>
      </c>
      <c r="F31" s="399" t="s">
        <v>249</v>
      </c>
      <c r="G31" s="350" t="s">
        <v>113</v>
      </c>
      <c r="H31" s="351" t="str">
        <f>_xlfn.XLOOKUP(E31&amp;" "&amp;F31,'2024年間集計'!$B$4:$B$77,'2024年間集計'!$D$4:$D$77,0)</f>
        <v>吉岡 裕子 Ahn</v>
      </c>
      <c r="I31" s="426">
        <v>35</v>
      </c>
      <c r="J31" s="337">
        <v>5</v>
      </c>
      <c r="K31" s="45" t="s">
        <v>43</v>
      </c>
      <c r="L31" s="27">
        <v>57</v>
      </c>
      <c r="M31" s="27">
        <v>60</v>
      </c>
      <c r="N31" s="27">
        <f t="shared" si="0"/>
        <v>117</v>
      </c>
      <c r="O31" s="27">
        <f t="shared" si="1"/>
        <v>82</v>
      </c>
      <c r="P31" s="27"/>
      <c r="Q31" s="27"/>
      <c r="R31" s="27"/>
      <c r="S31" s="27"/>
      <c r="T31" s="27">
        <f t="shared" si="2"/>
        <v>6</v>
      </c>
      <c r="W31" s="357" t="s">
        <v>434</v>
      </c>
      <c r="X31" s="357"/>
      <c r="Y31" s="357"/>
      <c r="Z31" s="357"/>
      <c r="AA31" s="354" t="str">
        <f t="shared" si="4"/>
        <v>吉岡 裕子 Ahn</v>
      </c>
      <c r="AB31" s="414"/>
      <c r="AC31" s="414"/>
      <c r="AD31" s="414"/>
      <c r="AE31" s="362"/>
      <c r="AF31" s="362"/>
    </row>
    <row r="32" spans="1:32" ht="17.5" customHeight="1">
      <c r="A32" s="332">
        <v>30</v>
      </c>
      <c r="B32" s="332">
        <v>1</v>
      </c>
      <c r="C32" s="29" t="s">
        <v>29</v>
      </c>
      <c r="D32" s="330">
        <v>5</v>
      </c>
      <c r="E32" s="399" t="s">
        <v>483</v>
      </c>
      <c r="F32" s="399" t="s">
        <v>485</v>
      </c>
      <c r="G32" s="350" t="s">
        <v>114</v>
      </c>
      <c r="H32" s="351" t="str">
        <f>_xlfn.XLOOKUP(E32&amp;" "&amp;F32,'2024年間集計'!$B$4:$B$77,'2024年間集計'!$D$4:$D$77,0)</f>
        <v>南本 祐樹</v>
      </c>
      <c r="I32" s="337">
        <v>36</v>
      </c>
      <c r="J32" s="337">
        <v>12</v>
      </c>
      <c r="K32" s="45" t="s">
        <v>40</v>
      </c>
      <c r="L32" s="27">
        <v>57</v>
      </c>
      <c r="M32" s="27">
        <v>61</v>
      </c>
      <c r="N32" s="27">
        <f t="shared" si="0"/>
        <v>118</v>
      </c>
      <c r="O32" s="27">
        <f t="shared" si="1"/>
        <v>82</v>
      </c>
      <c r="P32" s="27"/>
      <c r="Q32" s="27"/>
      <c r="R32" s="27"/>
      <c r="S32" s="32"/>
      <c r="T32" s="27">
        <f t="shared" si="2"/>
        <v>13</v>
      </c>
      <c r="W32" s="348" t="s">
        <v>435</v>
      </c>
      <c r="X32" s="355"/>
      <c r="Y32" s="359"/>
      <c r="Z32" s="357"/>
      <c r="AA32" s="354" t="str">
        <f t="shared" si="4"/>
        <v>南本 祐樹</v>
      </c>
      <c r="AC32" s="414"/>
      <c r="AD32" s="414"/>
    </row>
    <row r="33" spans="1:30" ht="17.5" customHeight="1">
      <c r="A33" s="332">
        <v>31</v>
      </c>
      <c r="B33" s="332">
        <v>1</v>
      </c>
      <c r="C33" s="29" t="s">
        <v>29</v>
      </c>
      <c r="D33" s="330">
        <v>5</v>
      </c>
      <c r="E33" s="399" t="s">
        <v>251</v>
      </c>
      <c r="F33" s="399" t="s">
        <v>252</v>
      </c>
      <c r="G33" s="351" t="s">
        <v>255</v>
      </c>
      <c r="H33" s="351" t="str">
        <f>_xlfn.XLOOKUP(E33&amp;" "&amp;F33,'2024年間集計'!$B$4:$B$77,'2024年間集計'!$D$4:$D$77,0)</f>
        <v>飯田 拓治</v>
      </c>
      <c r="I33" s="426">
        <v>14</v>
      </c>
      <c r="J33" s="337">
        <v>2</v>
      </c>
      <c r="K33" s="45" t="s">
        <v>40</v>
      </c>
      <c r="L33" s="27">
        <v>49</v>
      </c>
      <c r="M33" s="27">
        <v>48</v>
      </c>
      <c r="N33" s="27">
        <f t="shared" si="0"/>
        <v>97</v>
      </c>
      <c r="O33" s="27">
        <f t="shared" si="1"/>
        <v>83</v>
      </c>
      <c r="P33" s="27">
        <v>17</v>
      </c>
      <c r="Q33" s="27"/>
      <c r="R33" s="27"/>
      <c r="S33" s="27"/>
      <c r="T33" s="27">
        <f t="shared" si="2"/>
        <v>3</v>
      </c>
      <c r="W33" s="374" t="s">
        <v>436</v>
      </c>
      <c r="X33" s="375"/>
      <c r="Y33" s="376"/>
      <c r="Z33" s="377"/>
      <c r="AA33" s="354" t="str">
        <f t="shared" si="4"/>
        <v>飯田 拓治</v>
      </c>
      <c r="AC33" s="414"/>
      <c r="AD33" s="414"/>
    </row>
    <row r="34" spans="1:30" ht="16" customHeight="1">
      <c r="A34" s="332">
        <v>32</v>
      </c>
      <c r="B34" s="332">
        <v>1</v>
      </c>
      <c r="C34" s="29" t="s">
        <v>29</v>
      </c>
      <c r="D34" s="330">
        <v>9</v>
      </c>
      <c r="E34" s="399" t="s">
        <v>91</v>
      </c>
      <c r="F34" s="399" t="s">
        <v>92</v>
      </c>
      <c r="G34" s="350" t="s">
        <v>113</v>
      </c>
      <c r="H34" s="351" t="str">
        <f>_xlfn.XLOOKUP(E34&amp;" "&amp;F34,'2024年間集計'!$B$4:$B$77,'2024年間集計'!$D$4:$D$77,0)</f>
        <v>桑田 晃</v>
      </c>
      <c r="I34" s="412">
        <v>25</v>
      </c>
      <c r="J34" s="337">
        <v>5</v>
      </c>
      <c r="K34" s="45" t="s">
        <v>85</v>
      </c>
      <c r="L34" s="27">
        <v>58</v>
      </c>
      <c r="M34" s="27">
        <v>52</v>
      </c>
      <c r="N34" s="27">
        <f t="shared" si="0"/>
        <v>110</v>
      </c>
      <c r="O34" s="27">
        <f t="shared" si="1"/>
        <v>85</v>
      </c>
      <c r="P34" s="27"/>
      <c r="Q34" s="27"/>
      <c r="R34" s="27"/>
      <c r="S34" s="27"/>
      <c r="T34" s="27">
        <f t="shared" si="2"/>
        <v>6</v>
      </c>
      <c r="W34" s="374" t="s">
        <v>576</v>
      </c>
      <c r="X34" s="355"/>
      <c r="Y34" s="363"/>
      <c r="Z34" s="363"/>
      <c r="AA34" s="354" t="str">
        <f t="shared" si="4"/>
        <v>桑田 晃</v>
      </c>
      <c r="AC34" s="414"/>
      <c r="AD34" s="414"/>
    </row>
    <row r="35" spans="1:30" ht="16" customHeight="1">
      <c r="A35" s="332">
        <v>33</v>
      </c>
      <c r="B35" s="332">
        <v>1</v>
      </c>
      <c r="C35" s="29" t="s">
        <v>29</v>
      </c>
      <c r="D35" s="330">
        <v>7</v>
      </c>
      <c r="E35" s="399" t="s">
        <v>496</v>
      </c>
      <c r="F35" s="399" t="s">
        <v>497</v>
      </c>
      <c r="G35" s="350" t="s">
        <v>498</v>
      </c>
      <c r="H35" s="351" t="str">
        <f>_xlfn.XLOOKUP(E35&amp;" "&amp;F35,'2024年間集計'!$B$4:$B$77,'2024年間集計'!$D$4:$D$77,0)</f>
        <v>防護 康雄</v>
      </c>
      <c r="I35" s="412">
        <v>36</v>
      </c>
      <c r="J35" s="337">
        <v>7</v>
      </c>
      <c r="K35" s="60" t="s">
        <v>40</v>
      </c>
      <c r="L35" s="27">
        <v>60</v>
      </c>
      <c r="M35" s="27">
        <v>61</v>
      </c>
      <c r="N35" s="27">
        <f t="shared" si="0"/>
        <v>121</v>
      </c>
      <c r="O35" s="27">
        <f t="shared" si="1"/>
        <v>85</v>
      </c>
      <c r="P35" s="27"/>
      <c r="Q35" s="27"/>
      <c r="R35" s="27"/>
      <c r="S35" s="27"/>
      <c r="T35" s="27">
        <f t="shared" si="2"/>
        <v>8</v>
      </c>
      <c r="W35" s="374" t="s">
        <v>577</v>
      </c>
      <c r="X35" s="355"/>
      <c r="Y35" s="357"/>
      <c r="Z35" s="357"/>
      <c r="AA35" s="354" t="str">
        <f t="shared" si="4"/>
        <v>防護 康雄</v>
      </c>
    </row>
    <row r="36" spans="1:30" ht="16" customHeight="1">
      <c r="A36" s="332">
        <v>34</v>
      </c>
      <c r="B36" s="332">
        <v>1</v>
      </c>
      <c r="C36" s="29" t="s">
        <v>29</v>
      </c>
      <c r="D36" s="330">
        <v>9</v>
      </c>
      <c r="E36" s="399" t="s">
        <v>494</v>
      </c>
      <c r="F36" s="399" t="s">
        <v>495</v>
      </c>
      <c r="G36" s="350" t="s">
        <v>113</v>
      </c>
      <c r="H36" s="351" t="str">
        <f>_xlfn.XLOOKUP(E36&amp;" "&amp;F36,'2024年間集計'!$B$4:$B$77,'2024年間集計'!$D$4:$D$77,0)</f>
        <v>山並 正憲</v>
      </c>
      <c r="I36" s="412">
        <v>24</v>
      </c>
      <c r="J36" s="337">
        <v>8</v>
      </c>
      <c r="K36" s="60" t="s">
        <v>85</v>
      </c>
      <c r="L36" s="27">
        <v>56</v>
      </c>
      <c r="M36" s="27">
        <v>54</v>
      </c>
      <c r="N36" s="27">
        <f t="shared" si="0"/>
        <v>110</v>
      </c>
      <c r="O36" s="27">
        <f t="shared" si="1"/>
        <v>86</v>
      </c>
      <c r="P36" s="27"/>
      <c r="Q36" s="27"/>
      <c r="R36" s="27"/>
      <c r="S36" s="27"/>
      <c r="T36" s="27">
        <f t="shared" si="2"/>
        <v>9</v>
      </c>
      <c r="W36" s="374" t="s">
        <v>633</v>
      </c>
      <c r="X36" s="355"/>
      <c r="Y36" s="357"/>
      <c r="Z36" s="357"/>
      <c r="AA36" s="354" t="str">
        <f t="shared" si="4"/>
        <v>山並 正憲</v>
      </c>
    </row>
    <row r="37" spans="1:30" ht="16" customHeight="1">
      <c r="A37" s="332">
        <v>35</v>
      </c>
      <c r="B37" s="332">
        <v>1</v>
      </c>
      <c r="C37" s="29" t="s">
        <v>29</v>
      </c>
      <c r="D37" s="330">
        <v>10</v>
      </c>
      <c r="E37" s="399" t="s">
        <v>119</v>
      </c>
      <c r="F37" s="399" t="s">
        <v>120</v>
      </c>
      <c r="G37" s="351" t="s">
        <v>118</v>
      </c>
      <c r="H37" s="351" t="str">
        <f>_xlfn.XLOOKUP(E37&amp;" "&amp;F37,'2024年間集計'!$B$4:$B$77,'2024年間集計'!$D$4:$D$77,0)</f>
        <v>坂井 達弥</v>
      </c>
      <c r="I37" s="417">
        <v>33</v>
      </c>
      <c r="J37" s="337">
        <v>19</v>
      </c>
      <c r="K37" s="45" t="s">
        <v>40</v>
      </c>
      <c r="L37" s="27">
        <v>63</v>
      </c>
      <c r="M37" s="27">
        <v>56</v>
      </c>
      <c r="N37" s="27">
        <f t="shared" si="0"/>
        <v>119</v>
      </c>
      <c r="O37" s="27">
        <f t="shared" si="1"/>
        <v>86</v>
      </c>
      <c r="P37" s="33"/>
      <c r="Q37" s="27"/>
      <c r="R37" s="27"/>
      <c r="S37" s="27"/>
      <c r="T37" s="27">
        <f t="shared" si="2"/>
        <v>20</v>
      </c>
      <c r="W37" s="374" t="s">
        <v>634</v>
      </c>
      <c r="X37" s="355"/>
      <c r="Y37" s="458"/>
      <c r="Z37" s="458"/>
      <c r="AA37" s="354" t="str">
        <f t="shared" si="4"/>
        <v>坂井 達弥</v>
      </c>
    </row>
    <row r="38" spans="1:30" ht="16" customHeight="1">
      <c r="A38" s="332">
        <v>36</v>
      </c>
      <c r="B38" s="332">
        <v>1</v>
      </c>
      <c r="C38" s="29" t="s">
        <v>29</v>
      </c>
      <c r="D38" s="330">
        <v>10</v>
      </c>
      <c r="E38" s="399" t="s">
        <v>18</v>
      </c>
      <c r="F38" s="399" t="s">
        <v>19</v>
      </c>
      <c r="G38" s="350" t="s">
        <v>86</v>
      </c>
      <c r="H38" s="351" t="str">
        <f>_xlfn.XLOOKUP(E38&amp;" "&amp;F38,'2024年間集計'!$B$4:$B$77,'2024年間集計'!$D$4:$D$77,0)</f>
        <v>須川 雅子</v>
      </c>
      <c r="I38" s="412">
        <v>35</v>
      </c>
      <c r="J38" s="337">
        <v>20</v>
      </c>
      <c r="K38" s="45" t="s">
        <v>43</v>
      </c>
      <c r="L38" s="27">
        <v>60</v>
      </c>
      <c r="M38" s="27">
        <v>62</v>
      </c>
      <c r="N38" s="27">
        <f t="shared" si="0"/>
        <v>122</v>
      </c>
      <c r="O38" s="27">
        <f t="shared" si="1"/>
        <v>87</v>
      </c>
      <c r="P38" s="27"/>
      <c r="Q38" s="27"/>
      <c r="R38" s="27"/>
      <c r="S38" s="27"/>
      <c r="T38" s="27">
        <f t="shared" si="2"/>
        <v>21</v>
      </c>
      <c r="W38" s="374" t="s">
        <v>635</v>
      </c>
      <c r="X38" s="355"/>
      <c r="Y38" s="357"/>
      <c r="Z38" s="357"/>
      <c r="AA38" s="354" t="str">
        <f t="shared" si="4"/>
        <v>須川 雅子</v>
      </c>
    </row>
    <row r="39" spans="1:30" ht="15.5" customHeight="1">
      <c r="A39" s="332">
        <v>37</v>
      </c>
      <c r="B39" s="332">
        <v>1</v>
      </c>
      <c r="C39" s="29" t="s">
        <v>29</v>
      </c>
      <c r="D39" s="330">
        <v>4</v>
      </c>
      <c r="E39" s="399" t="s">
        <v>69</v>
      </c>
      <c r="F39" s="399" t="s">
        <v>198</v>
      </c>
      <c r="G39" s="351" t="s">
        <v>254</v>
      </c>
      <c r="H39" s="351" t="str">
        <f>_xlfn.XLOOKUP(E39&amp;" "&amp;F39,'2024年間集計'!$B$4:$B$77,'2024年間集計'!$D$4:$D$77,0)</f>
        <v>矢尾板 Miki</v>
      </c>
      <c r="I39" s="417">
        <v>36</v>
      </c>
      <c r="J39" s="337">
        <v>3</v>
      </c>
      <c r="K39" s="45" t="s">
        <v>43</v>
      </c>
      <c r="L39" s="27">
        <v>64</v>
      </c>
      <c r="M39" s="27">
        <v>61</v>
      </c>
      <c r="N39" s="27">
        <f t="shared" si="0"/>
        <v>125</v>
      </c>
      <c r="O39" s="27">
        <f t="shared" si="1"/>
        <v>89</v>
      </c>
      <c r="P39" s="27"/>
      <c r="Q39" s="27"/>
      <c r="R39" s="27"/>
      <c r="S39" s="27"/>
      <c r="T39" s="27">
        <f t="shared" si="2"/>
        <v>4</v>
      </c>
      <c r="W39" s="374" t="s">
        <v>636</v>
      </c>
      <c r="X39" s="355"/>
      <c r="Y39" s="416" t="s">
        <v>750</v>
      </c>
      <c r="Z39" s="416" t="s">
        <v>749</v>
      </c>
      <c r="AA39" s="354" t="str">
        <f t="shared" si="4"/>
        <v>矢尾板 Miki</v>
      </c>
    </row>
    <row r="40" spans="1:30" ht="15.5" customHeight="1">
      <c r="A40" s="332">
        <v>38</v>
      </c>
      <c r="B40" s="332">
        <v>1</v>
      </c>
      <c r="C40" s="29" t="s">
        <v>29</v>
      </c>
      <c r="D40" s="330">
        <v>11</v>
      </c>
      <c r="E40" s="399" t="s">
        <v>490</v>
      </c>
      <c r="F40" s="399" t="s">
        <v>491</v>
      </c>
      <c r="G40" s="350" t="s">
        <v>492</v>
      </c>
      <c r="H40" s="351" t="str">
        <f>_xlfn.XLOOKUP(E40&amp;" "&amp;F40,'2024年間集計'!$B$4:$B$77,'2024年間集計'!$D$4:$D$77,0)</f>
        <v>有田 靖</v>
      </c>
      <c r="I40" s="412">
        <v>20</v>
      </c>
      <c r="J40" s="337">
        <v>25</v>
      </c>
      <c r="K40" s="45" t="s">
        <v>40</v>
      </c>
      <c r="L40" s="27">
        <v>54</v>
      </c>
      <c r="M40" s="27">
        <v>58</v>
      </c>
      <c r="N40" s="27">
        <f t="shared" si="0"/>
        <v>112</v>
      </c>
      <c r="O40" s="27">
        <f t="shared" si="1"/>
        <v>92</v>
      </c>
      <c r="P40" s="27"/>
      <c r="Q40" s="27"/>
      <c r="R40" s="27"/>
      <c r="S40" s="27"/>
      <c r="T40" s="27">
        <f t="shared" si="2"/>
        <v>26</v>
      </c>
      <c r="W40" s="374" t="s">
        <v>637</v>
      </c>
      <c r="X40" s="355"/>
      <c r="Y40" s="357" t="s">
        <v>430</v>
      </c>
      <c r="Z40" s="357" t="s">
        <v>743</v>
      </c>
      <c r="AA40" s="354" t="str">
        <f t="shared" si="4"/>
        <v>有田 靖</v>
      </c>
    </row>
    <row r="41" spans="1:30" ht="15.5" customHeight="1">
      <c r="A41" s="332">
        <v>39</v>
      </c>
      <c r="B41" s="332">
        <v>1</v>
      </c>
      <c r="C41" s="29" t="s">
        <v>29</v>
      </c>
      <c r="D41" s="330">
        <v>7</v>
      </c>
      <c r="E41" s="399" t="s">
        <v>531</v>
      </c>
      <c r="F41" s="399" t="s">
        <v>532</v>
      </c>
      <c r="G41" s="351" t="s">
        <v>533</v>
      </c>
      <c r="H41" s="351" t="str">
        <f>_xlfn.XLOOKUP(E41&amp;" "&amp;F41,'2024年間集計'!$B$4:$B$77,'2024年間集計'!$D$4:$D$77,0)</f>
        <v>清水 淳博</v>
      </c>
      <c r="I41" s="417">
        <v>18</v>
      </c>
      <c r="J41" s="337">
        <v>2</v>
      </c>
      <c r="K41" s="45" t="s">
        <v>40</v>
      </c>
      <c r="L41" s="27">
        <v>53</v>
      </c>
      <c r="M41" s="27">
        <v>58</v>
      </c>
      <c r="N41" s="27">
        <f t="shared" si="0"/>
        <v>111</v>
      </c>
      <c r="O41" s="27">
        <f t="shared" si="1"/>
        <v>93</v>
      </c>
      <c r="P41" s="27">
        <v>9</v>
      </c>
      <c r="Q41" s="27"/>
      <c r="R41" s="27"/>
      <c r="S41" s="27"/>
      <c r="T41" s="27">
        <f t="shared" si="2"/>
        <v>3</v>
      </c>
      <c r="U41" s="33">
        <f>I41+1</f>
        <v>19</v>
      </c>
      <c r="W41" s="374" t="s">
        <v>638</v>
      </c>
      <c r="X41" s="355"/>
      <c r="Y41" s="357"/>
      <c r="Z41" s="357"/>
      <c r="AA41" s="354" t="str">
        <f t="shared" si="4"/>
        <v>清水 淳博</v>
      </c>
    </row>
    <row r="42" spans="1:30" ht="15.5" customHeight="1">
      <c r="A42" s="332">
        <v>40</v>
      </c>
      <c r="B42" s="332">
        <v>1</v>
      </c>
      <c r="C42" s="29" t="s">
        <v>29</v>
      </c>
      <c r="D42" s="330">
        <v>9</v>
      </c>
      <c r="E42" s="399" t="s">
        <v>590</v>
      </c>
      <c r="F42" s="399" t="s">
        <v>489</v>
      </c>
      <c r="G42" s="350" t="s">
        <v>113</v>
      </c>
      <c r="H42" s="351" t="str">
        <f>_xlfn.XLOOKUP(E42&amp;" "&amp;F42,'2024年間集計'!$B$4:$B$77,'2024年間集計'!$D$4:$D$77,0)</f>
        <v>中川 崇</v>
      </c>
      <c r="I42" s="412">
        <v>35</v>
      </c>
      <c r="J42" s="337">
        <v>2</v>
      </c>
      <c r="K42" s="48" t="s">
        <v>40</v>
      </c>
      <c r="L42" s="27">
        <v>63</v>
      </c>
      <c r="M42" s="27">
        <v>67</v>
      </c>
      <c r="N42" s="27">
        <f t="shared" si="0"/>
        <v>130</v>
      </c>
      <c r="O42" s="27">
        <f t="shared" si="1"/>
        <v>95</v>
      </c>
      <c r="P42" s="27"/>
      <c r="Q42" s="27"/>
      <c r="R42" s="27"/>
      <c r="S42" s="27"/>
      <c r="T42" s="27">
        <f t="shared" si="2"/>
        <v>3</v>
      </c>
      <c r="U42" s="33">
        <v>36</v>
      </c>
      <c r="W42" s="374" t="s">
        <v>639</v>
      </c>
      <c r="X42" s="355"/>
      <c r="Y42" s="357"/>
      <c r="Z42" s="357"/>
      <c r="AA42" s="354" t="str">
        <f t="shared" si="4"/>
        <v>中川 崇</v>
      </c>
    </row>
    <row r="43" spans="1:30" ht="20.5" customHeight="1">
      <c r="A43" s="336"/>
      <c r="B43" s="336"/>
      <c r="W43" s="427"/>
      <c r="X43" s="428"/>
      <c r="Y43" s="429"/>
      <c r="Z43" s="429"/>
      <c r="AA43" s="430"/>
    </row>
    <row r="44" spans="1:30" ht="37" customHeight="1">
      <c r="A44" s="336"/>
      <c r="D44" s="27" t="s">
        <v>28</v>
      </c>
      <c r="E44" s="398" t="s">
        <v>480</v>
      </c>
      <c r="F44" s="398" t="s">
        <v>481</v>
      </c>
      <c r="G44" s="28" t="s">
        <v>12</v>
      </c>
      <c r="H44" s="30" t="s">
        <v>379</v>
      </c>
      <c r="I44" s="28" t="s">
        <v>59</v>
      </c>
      <c r="J44" s="381"/>
      <c r="K44" s="34" t="s">
        <v>24</v>
      </c>
      <c r="L44" s="28" t="s">
        <v>13</v>
      </c>
      <c r="M44" s="28" t="s">
        <v>14</v>
      </c>
      <c r="N44" s="28" t="s">
        <v>15</v>
      </c>
      <c r="O44" s="381" t="s">
        <v>16</v>
      </c>
      <c r="P44" s="384" t="s">
        <v>36</v>
      </c>
      <c r="Q44" s="41" t="s">
        <v>31</v>
      </c>
      <c r="R44" s="41" t="s">
        <v>32</v>
      </c>
      <c r="S44" s="31" t="s">
        <v>381</v>
      </c>
      <c r="W44" s="357"/>
      <c r="X44" s="355"/>
      <c r="Y44" s="363"/>
      <c r="Z44" s="363"/>
      <c r="AA44" s="354"/>
    </row>
    <row r="45" spans="1:30" ht="18" customHeight="1">
      <c r="A45" s="336"/>
      <c r="D45" s="63">
        <v>8</v>
      </c>
      <c r="E45" s="399" t="s">
        <v>737</v>
      </c>
      <c r="F45" s="399" t="s">
        <v>738</v>
      </c>
      <c r="G45" s="351" t="s">
        <v>113</v>
      </c>
      <c r="H45" s="351" t="str">
        <f>_xlfn.XLOOKUP(E45&amp;" "&amp;F45,'2024年間集計'!$B$4:$B$72,'2024年間集計'!$D$4:$D$72,0)</f>
        <v>堀 雅博</v>
      </c>
      <c r="I45" s="63" t="s">
        <v>73</v>
      </c>
      <c r="J45" s="382"/>
      <c r="K45" s="48" t="s">
        <v>739</v>
      </c>
      <c r="L45" s="27">
        <v>61</v>
      </c>
      <c r="M45" s="27">
        <v>60</v>
      </c>
      <c r="N45" s="27">
        <f>L45+M45</f>
        <v>121</v>
      </c>
      <c r="O45" s="385"/>
      <c r="P45" s="385"/>
      <c r="Q45" s="27"/>
      <c r="R45" s="27"/>
      <c r="S45" s="418" t="s">
        <v>748</v>
      </c>
      <c r="W45" s="357" t="s">
        <v>442</v>
      </c>
      <c r="X45" s="355">
        <v>20</v>
      </c>
      <c r="Y45" s="357"/>
      <c r="Z45" s="357"/>
      <c r="AA45" s="354" t="str">
        <f>AA41</f>
        <v>清水 淳博</v>
      </c>
      <c r="AB45" s="4"/>
      <c r="AC45" s="4"/>
      <c r="AD45" s="4"/>
    </row>
    <row r="46" spans="1:30" ht="18" customHeight="1">
      <c r="A46" s="336"/>
      <c r="O46" s="339"/>
      <c r="W46" s="357" t="s">
        <v>443</v>
      </c>
      <c r="X46" s="355">
        <v>20</v>
      </c>
      <c r="Y46" s="363"/>
      <c r="Z46" s="363"/>
      <c r="AA46" s="354" t="s">
        <v>167</v>
      </c>
      <c r="AB46" s="27">
        <v>41</v>
      </c>
      <c r="AC46" s="27">
        <v>38</v>
      </c>
      <c r="AD46" s="27">
        <f>AB46+AC46</f>
        <v>79</v>
      </c>
    </row>
    <row r="47" spans="1:30" ht="18" customHeight="1">
      <c r="W47" s="357" t="s">
        <v>444</v>
      </c>
      <c r="X47" s="357"/>
      <c r="Y47" s="357" t="s">
        <v>445</v>
      </c>
      <c r="Z47" s="357" t="s">
        <v>88</v>
      </c>
      <c r="AA47" s="354" t="s">
        <v>741</v>
      </c>
      <c r="AB47" s="27">
        <v>60</v>
      </c>
      <c r="AC47" s="27">
        <v>61</v>
      </c>
      <c r="AD47" s="27">
        <f>AB47+AC47</f>
        <v>121</v>
      </c>
    </row>
    <row r="48" spans="1:30" ht="18" customHeight="1">
      <c r="A48" s="336"/>
      <c r="O48" s="339"/>
    </row>
    <row r="49" spans="1:32" ht="18" customHeight="1">
      <c r="A49" s="336"/>
      <c r="O49" s="339"/>
    </row>
    <row r="50" spans="1:32" ht="18" customHeight="1">
      <c r="O50" s="339"/>
    </row>
    <row r="51" spans="1:32" s="3" customFormat="1" ht="18" customHeight="1">
      <c r="C51" s="8"/>
      <c r="D51" s="4"/>
      <c r="G51" s="4"/>
      <c r="K51" s="25"/>
      <c r="O51" s="339"/>
      <c r="V51" s="4"/>
      <c r="W51" s="4"/>
      <c r="X51" s="4"/>
      <c r="Y51" s="4"/>
      <c r="Z51" s="4"/>
      <c r="AA51" s="4"/>
      <c r="AE51" s="4"/>
      <c r="AF51" s="4"/>
    </row>
    <row r="52" spans="1:32" s="3" customFormat="1" ht="18" customHeight="1">
      <c r="C52" s="8"/>
      <c r="D52" s="4"/>
      <c r="G52" s="4"/>
      <c r="K52" s="25"/>
      <c r="O52" s="339"/>
      <c r="V52" s="4"/>
      <c r="W52" s="4"/>
      <c r="X52" s="4"/>
      <c r="Y52" s="4"/>
      <c r="Z52" s="4"/>
      <c r="AA52" s="4"/>
      <c r="AE52" s="4"/>
      <c r="AF52" s="4"/>
    </row>
    <row r="53" spans="1:32" s="3" customFormat="1">
      <c r="C53" s="8"/>
      <c r="D53" s="4"/>
      <c r="G53" s="4"/>
      <c r="K53" s="25"/>
      <c r="O53" s="339"/>
      <c r="V53" s="4"/>
      <c r="W53" s="4"/>
      <c r="X53" s="4"/>
      <c r="Y53" s="4"/>
      <c r="Z53" s="4"/>
      <c r="AA53" s="4"/>
      <c r="AE53" s="4"/>
      <c r="AF53" s="4"/>
    </row>
    <row r="54" spans="1:32">
      <c r="O54" s="339"/>
    </row>
    <row r="55" spans="1:32" s="3" customFormat="1">
      <c r="C55" s="8"/>
      <c r="D55" s="4"/>
      <c r="G55" s="4"/>
      <c r="K55" s="25"/>
      <c r="O55" s="339"/>
      <c r="V55" s="4"/>
      <c r="W55" s="4"/>
      <c r="X55" s="4"/>
      <c r="Y55" s="4"/>
      <c r="Z55" s="4"/>
      <c r="AA55" s="4"/>
      <c r="AE55" s="4"/>
      <c r="AF55" s="4"/>
    </row>
    <row r="56" spans="1:32" s="3" customFormat="1">
      <c r="C56" s="8"/>
      <c r="D56" s="4"/>
      <c r="G56" s="4"/>
      <c r="K56" s="25"/>
      <c r="O56" s="4"/>
      <c r="V56" s="4"/>
      <c r="W56" s="4"/>
      <c r="X56" s="4"/>
      <c r="Y56" s="4"/>
      <c r="Z56" s="4"/>
      <c r="AA56" s="4"/>
      <c r="AE56" s="4"/>
      <c r="AF56" s="4"/>
    </row>
    <row r="57" spans="1:32" s="3" customFormat="1">
      <c r="C57" s="8"/>
      <c r="D57" s="4"/>
      <c r="G57" s="4"/>
      <c r="K57" s="25"/>
      <c r="O57" s="339"/>
      <c r="V57" s="4"/>
      <c r="W57" s="4"/>
      <c r="X57" s="4"/>
      <c r="Y57" s="4"/>
      <c r="Z57" s="4"/>
      <c r="AA57" s="4"/>
      <c r="AE57" s="4"/>
      <c r="AF57" s="4"/>
    </row>
    <row r="58" spans="1:32" s="3" customFormat="1">
      <c r="C58" s="8"/>
      <c r="D58" s="4"/>
      <c r="G58" s="4"/>
      <c r="K58" s="25"/>
      <c r="V58" s="4"/>
      <c r="W58" s="4"/>
      <c r="X58" s="4"/>
      <c r="Y58" s="4"/>
      <c r="Z58" s="4"/>
      <c r="AA58" s="4"/>
      <c r="AE58" s="4"/>
      <c r="AF58" s="4"/>
    </row>
    <row r="59" spans="1:32" s="3" customFormat="1">
      <c r="C59" s="8"/>
      <c r="D59" s="4"/>
      <c r="G59" s="4"/>
      <c r="K59" s="25"/>
      <c r="O59" s="4"/>
      <c r="V59" s="4"/>
      <c r="W59" s="4"/>
      <c r="X59" s="4"/>
      <c r="Y59" s="4"/>
      <c r="Z59" s="4"/>
      <c r="AA59" s="4"/>
      <c r="AE59" s="4"/>
      <c r="AF59" s="4"/>
    </row>
    <row r="60" spans="1:32" s="3" customFormat="1">
      <c r="C60" s="8"/>
      <c r="D60" s="4"/>
      <c r="G60" s="4"/>
      <c r="K60" s="25"/>
      <c r="O60" s="4"/>
      <c r="V60" s="4"/>
      <c r="W60" s="4"/>
      <c r="X60" s="4"/>
      <c r="Y60" s="4"/>
      <c r="Z60" s="4"/>
      <c r="AA60" s="4"/>
      <c r="AE60" s="4"/>
      <c r="AF60" s="4"/>
    </row>
    <row r="61" spans="1:32" s="3" customFormat="1">
      <c r="C61" s="8"/>
      <c r="D61" s="4"/>
      <c r="G61" s="4"/>
      <c r="K61" s="25"/>
      <c r="O61" s="4"/>
      <c r="V61" s="4"/>
      <c r="W61" s="4"/>
      <c r="X61" s="4"/>
      <c r="Y61" s="4"/>
      <c r="Z61" s="4"/>
      <c r="AA61" s="4"/>
      <c r="AE61" s="4"/>
      <c r="AF61" s="4"/>
    </row>
    <row r="62" spans="1:32" s="3" customFormat="1">
      <c r="C62" s="8"/>
      <c r="D62" s="4"/>
      <c r="G62" s="4"/>
      <c r="K62" s="25"/>
      <c r="O62" s="4"/>
      <c r="V62" s="4"/>
      <c r="W62" s="4"/>
      <c r="X62" s="4"/>
      <c r="Y62" s="4"/>
      <c r="Z62" s="4"/>
      <c r="AA62" s="4"/>
      <c r="AE62" s="4"/>
      <c r="AF62" s="4"/>
    </row>
    <row r="63" spans="1:32" s="3" customFormat="1">
      <c r="C63" s="8"/>
      <c r="D63" s="4"/>
      <c r="G63" s="4"/>
      <c r="K63" s="25"/>
      <c r="O63" s="4"/>
      <c r="V63" s="4"/>
      <c r="W63" s="4"/>
      <c r="X63" s="4"/>
      <c r="Y63" s="4"/>
      <c r="Z63" s="4"/>
      <c r="AA63" s="4"/>
      <c r="AE63" s="4"/>
      <c r="AF63" s="4"/>
    </row>
    <row r="64" spans="1:32" s="3" customFormat="1">
      <c r="C64" s="8"/>
      <c r="D64" s="4"/>
      <c r="G64" s="4"/>
      <c r="K64" s="25"/>
      <c r="O64" s="4"/>
      <c r="V64" s="4"/>
      <c r="W64" s="4"/>
      <c r="X64" s="4"/>
      <c r="Y64" s="4"/>
      <c r="Z64" s="4"/>
      <c r="AA64" s="4"/>
      <c r="AE64" s="4"/>
      <c r="AF64" s="4"/>
    </row>
    <row r="65" spans="3:32">
      <c r="O65" s="4"/>
    </row>
    <row r="66" spans="3:32" s="3" customFormat="1">
      <c r="C66" s="8"/>
      <c r="D66" s="4"/>
      <c r="G66" s="4"/>
      <c r="K66" s="25"/>
      <c r="O66" s="4"/>
      <c r="V66" s="4"/>
      <c r="W66" s="4"/>
      <c r="X66" s="4"/>
      <c r="Y66" s="4"/>
      <c r="Z66" s="4"/>
      <c r="AA66" s="4"/>
      <c r="AE66" s="4"/>
      <c r="AF66" s="4"/>
    </row>
    <row r="67" spans="3:32" s="3" customFormat="1">
      <c r="C67" s="8"/>
      <c r="D67" s="4"/>
      <c r="G67" s="4"/>
      <c r="K67" s="25"/>
      <c r="O67" s="4"/>
      <c r="V67" s="4"/>
      <c r="W67" s="4"/>
      <c r="X67" s="4"/>
      <c r="Y67" s="4"/>
      <c r="Z67" s="4"/>
      <c r="AA67" s="4"/>
      <c r="AE67" s="4"/>
      <c r="AF67" s="4"/>
    </row>
    <row r="68" spans="3:32" s="3" customFormat="1">
      <c r="C68" s="8"/>
      <c r="D68" s="4"/>
      <c r="G68" s="4"/>
      <c r="K68" s="25"/>
      <c r="O68" s="4"/>
      <c r="V68" s="4"/>
      <c r="W68" s="4"/>
      <c r="X68" s="4"/>
      <c r="Y68" s="4"/>
      <c r="Z68" s="4"/>
      <c r="AA68" s="4"/>
      <c r="AE68" s="4"/>
      <c r="AF68" s="4"/>
    </row>
    <row r="69" spans="3:32" s="3" customFormat="1">
      <c r="C69" s="8"/>
      <c r="D69" s="4"/>
      <c r="G69" s="4"/>
      <c r="K69" s="25"/>
      <c r="O69" s="4"/>
      <c r="V69" s="4"/>
      <c r="W69" s="4"/>
      <c r="X69" s="4"/>
      <c r="Y69" s="4"/>
      <c r="Z69" s="4"/>
      <c r="AA69" s="4"/>
      <c r="AE69" s="4"/>
      <c r="AF69" s="4"/>
    </row>
    <row r="70" spans="3:32" s="3" customFormat="1">
      <c r="C70" s="8"/>
      <c r="D70" s="4"/>
      <c r="G70" s="4"/>
      <c r="K70" s="25"/>
      <c r="O70" s="4"/>
      <c r="V70" s="4"/>
      <c r="W70" s="4"/>
      <c r="X70" s="4"/>
      <c r="Y70" s="4"/>
      <c r="Z70" s="4"/>
      <c r="AA70" s="4"/>
      <c r="AE70" s="4"/>
      <c r="AF70" s="4"/>
    </row>
    <row r="71" spans="3:32" s="3" customFormat="1">
      <c r="C71" s="8"/>
      <c r="D71" s="4"/>
      <c r="G71" s="4"/>
      <c r="K71" s="25"/>
      <c r="V71" s="4"/>
      <c r="W71" s="4"/>
      <c r="X71" s="4"/>
      <c r="Y71" s="4"/>
      <c r="Z71" s="4"/>
      <c r="AA71" s="4"/>
      <c r="AE71" s="4"/>
      <c r="AF71" s="4"/>
    </row>
    <row r="72" spans="3:32" s="3" customFormat="1">
      <c r="C72" s="8"/>
      <c r="D72" s="4"/>
      <c r="G72" s="4"/>
      <c r="K72" s="25"/>
      <c r="V72" s="4"/>
      <c r="W72" s="4"/>
      <c r="X72" s="4"/>
      <c r="Y72" s="4"/>
      <c r="Z72" s="4"/>
      <c r="AA72" s="4"/>
      <c r="AE72" s="4"/>
      <c r="AF72" s="4"/>
    </row>
    <row r="73" spans="3:32" s="3" customFormat="1">
      <c r="C73" s="8"/>
      <c r="D73" s="4"/>
      <c r="G73" s="4"/>
      <c r="K73" s="25"/>
      <c r="V73" s="4"/>
      <c r="W73" s="4"/>
      <c r="X73" s="4"/>
      <c r="Y73" s="4"/>
      <c r="Z73" s="4"/>
      <c r="AA73" s="4"/>
      <c r="AE73" s="4"/>
      <c r="AF73" s="4"/>
    </row>
    <row r="74" spans="3:32" s="3" customFormat="1">
      <c r="C74" s="8"/>
      <c r="D74" s="4"/>
      <c r="G74" s="4"/>
      <c r="K74" s="25"/>
      <c r="V74" s="4"/>
      <c r="W74" s="4"/>
      <c r="X74" s="4"/>
      <c r="Y74" s="4"/>
      <c r="Z74" s="4"/>
      <c r="AA74" s="4"/>
      <c r="AE74" s="4"/>
      <c r="AF74" s="4"/>
    </row>
    <row r="75" spans="3:32" s="3" customFormat="1">
      <c r="C75" s="8"/>
      <c r="D75" s="4"/>
      <c r="G75" s="4"/>
      <c r="K75" s="25"/>
      <c r="V75" s="4"/>
      <c r="W75" s="4"/>
      <c r="X75" s="4"/>
      <c r="Y75" s="4"/>
      <c r="Z75" s="4"/>
      <c r="AA75" s="4"/>
      <c r="AE75" s="4"/>
      <c r="AF75" s="4"/>
    </row>
    <row r="76" spans="3:32" s="3" customFormat="1">
      <c r="C76" s="8"/>
      <c r="D76" s="4"/>
      <c r="G76" s="4"/>
      <c r="K76" s="25"/>
      <c r="V76" s="4"/>
      <c r="W76" s="4"/>
      <c r="X76" s="4"/>
      <c r="Y76" s="4"/>
      <c r="Z76" s="4"/>
      <c r="AA76" s="4"/>
      <c r="AE76" s="4"/>
      <c r="AF76" s="4"/>
    </row>
    <row r="77" spans="3:32" s="3" customFormat="1">
      <c r="C77" s="8"/>
      <c r="D77" s="4"/>
      <c r="G77" s="4"/>
      <c r="K77" s="25"/>
      <c r="V77" s="4"/>
      <c r="W77" s="4"/>
      <c r="X77" s="4"/>
      <c r="Y77" s="4"/>
      <c r="Z77" s="4"/>
      <c r="AA77" s="4"/>
      <c r="AE77" s="4"/>
      <c r="AF77" s="4"/>
    </row>
  </sheetData>
  <sortState xmlns:xlrd2="http://schemas.microsoft.com/office/spreadsheetml/2017/richdata2" ref="D3:P42">
    <sortCondition ref="O3:O42"/>
    <sortCondition ref="I3:I42"/>
  </sortState>
  <phoneticPr fontId="59"/>
  <dataValidations disablePrompts="1" count="1">
    <dataValidation type="list" allowBlank="1" showInputMessage="1" showErrorMessage="1" sqref="C3:C43" xr:uid="{8F0858D3-5071-49AF-8B5B-A4D997624C40}">
      <formula1>"会員,NEW-1,NEW-2,GUEST"</formula1>
    </dataValidation>
  </dataValidations>
  <printOptions gridLines="1"/>
  <pageMargins left="0.25" right="0.25" top="0.75" bottom="0.75" header="0.3" footer="0.3"/>
  <pageSetup scale="61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2024年間集計</vt:lpstr>
      <vt:lpstr>4月</vt:lpstr>
      <vt:lpstr>４月組合せ</vt:lpstr>
      <vt:lpstr>GFタイムスケジュール</vt:lpstr>
      <vt:lpstr>5月</vt:lpstr>
      <vt:lpstr>6月</vt:lpstr>
      <vt:lpstr>7月</vt:lpstr>
      <vt:lpstr>8月</vt:lpstr>
      <vt:lpstr>9月</vt:lpstr>
      <vt:lpstr>10月</vt:lpstr>
      <vt:lpstr>'10月'!Print_Area</vt:lpstr>
      <vt:lpstr>'4月'!Print_Area</vt:lpstr>
      <vt:lpstr>'４月組合せ'!Print_Area</vt:lpstr>
      <vt:lpstr>'5月'!Print_Area</vt:lpstr>
      <vt:lpstr>'6月'!Print_Area</vt:lpstr>
      <vt:lpstr>'7月'!Print_Area</vt:lpstr>
      <vt:lpstr>'8月'!Print_Area</vt:lpstr>
      <vt:lpstr>'9月'!Print_Area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Koji Watanabe</dc:creator>
  <cp:lastModifiedBy>qv234</cp:lastModifiedBy>
  <cp:lastPrinted>2024-04-10T20:32:34Z</cp:lastPrinted>
  <dcterms:created xsi:type="dcterms:W3CDTF">2014-05-08T19:29:22Z</dcterms:created>
  <dcterms:modified xsi:type="dcterms:W3CDTF">2024-10-08T22:19:36Z</dcterms:modified>
</cp:coreProperties>
</file>